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35" windowHeight="11190" tabRatio="683" activeTab="0"/>
  </bookViews>
  <sheets>
    <sheet name="независ. соотв НЗ" sheetId="1" r:id="rId1"/>
    <sheet name="связ. соотв. НЗ" sheetId="2" r:id="rId2"/>
    <sheet name="Непарам. независ. Вилк" sheetId="3" r:id="rId3"/>
    <sheet name="Непарам связ. Вилк" sheetId="4" r:id="rId4"/>
    <sheet name="Корреляция" sheetId="5" r:id="rId5"/>
    <sheet name="Ранговая Корреляция" sheetId="6" r:id="rId6"/>
  </sheets>
  <definedNames/>
  <calcPr fullCalcOnLoad="1"/>
</workbook>
</file>

<file path=xl/sharedStrings.xml><?xml version="1.0" encoding="utf-8"?>
<sst xmlns="http://schemas.openxmlformats.org/spreadsheetml/2006/main" count="169" uniqueCount="90">
  <si>
    <t>Введите значения для первой группы</t>
  </si>
  <si>
    <t>№ п/п</t>
  </si>
  <si>
    <t>Введите значения для второй группы</t>
  </si>
  <si>
    <t>Количество значений в 1-ой группе</t>
  </si>
  <si>
    <t>n=</t>
  </si>
  <si>
    <t>Количество значений во 2-ой группе</t>
  </si>
  <si>
    <t xml:space="preserve">Критическое значение t критерия </t>
  </si>
  <si>
    <t>для уровней значимости:</t>
  </si>
  <si>
    <t>ср знач 1-ой группы</t>
  </si>
  <si>
    <t>ср знач 2-ой группы</t>
  </si>
  <si>
    <t xml:space="preserve">дисперсия </t>
  </si>
  <si>
    <t>1-ой группы</t>
  </si>
  <si>
    <t>2-ой группы</t>
  </si>
  <si>
    <t>Xi-Xср</t>
  </si>
  <si>
    <t>Yi-Yср</t>
  </si>
  <si>
    <t>Стандартное отклонение</t>
  </si>
  <si>
    <t>стандартная ошибка разности</t>
  </si>
  <si>
    <t>t критерий =</t>
  </si>
  <si>
    <t>Ввод:</t>
  </si>
  <si>
    <t>Двусторонний критерий -</t>
  </si>
  <si>
    <t>Односторонний критерий -</t>
  </si>
  <si>
    <t>Поставьте единицу в нужном варианте</t>
  </si>
  <si>
    <t xml:space="preserve">На уровне значимости </t>
  </si>
  <si>
    <t>Различиня</t>
  </si>
  <si>
    <t>Критерий проверяет являются ли выборки случаенными или нет и есть ли между ними различия</t>
  </si>
  <si>
    <t>Критерий проверяет есть ли статистически достоверные различия у одной и той же группы до и после эксперимента</t>
  </si>
  <si>
    <t>Введите значения до эксперимента</t>
  </si>
  <si>
    <t>Введите значения после эксперимента</t>
  </si>
  <si>
    <t>ср знач до</t>
  </si>
  <si>
    <t>ср знач после</t>
  </si>
  <si>
    <t>Xi-Yi</t>
  </si>
  <si>
    <t>ср знач Xi-Yi</t>
  </si>
  <si>
    <t xml:space="preserve">Дисперсия </t>
  </si>
  <si>
    <t>(Xi-Xср)^2</t>
  </si>
  <si>
    <t>(Yi-Yср)^2</t>
  </si>
  <si>
    <t>(Xi-Yi)^2</t>
  </si>
  <si>
    <t>(Xi-Yi)-d ср.</t>
  </si>
  <si>
    <t xml:space="preserve">t Критерий Стьюдента </t>
  </si>
  <si>
    <t>Количество испытуемых</t>
  </si>
  <si>
    <t>Критерий t Стьюдента для независимых выборок (контрольная и экспериментальная группы соотв. Нормальному распределению)</t>
  </si>
  <si>
    <t>Критерий Вилкоксона для непараметрических показателей(не соотв. Нормальному распределению)</t>
  </si>
  <si>
    <t xml:space="preserve"> для независимых выборок (контр. И эксперимент. Группы)</t>
  </si>
  <si>
    <t>Ранги для групп</t>
  </si>
  <si>
    <t>W критерий =</t>
  </si>
  <si>
    <t xml:space="preserve">Критическое значение W критерия </t>
  </si>
  <si>
    <t>n1</t>
  </si>
  <si>
    <t>n2</t>
  </si>
  <si>
    <t>n1=</t>
  </si>
  <si>
    <t>n2=</t>
  </si>
  <si>
    <t>Внимание !!! Количество человек в группе должно быть n1&lt;=14 и n2&lt;=16</t>
  </si>
  <si>
    <t xml:space="preserve"> для связанных выборок ( Группа до и после эксперимента)</t>
  </si>
  <si>
    <t>Критерий проверяет есть ли существенные различия показателей после эксперимента.</t>
  </si>
  <si>
    <t>положит</t>
  </si>
  <si>
    <t>отрицат</t>
  </si>
  <si>
    <t>n</t>
  </si>
  <si>
    <t>a</t>
  </si>
  <si>
    <t>Внимание !!! Количество человек в группе должно быть от 6 до 25 человек</t>
  </si>
  <si>
    <r>
      <rPr>
        <b/>
        <sz val="14"/>
        <color indexed="8"/>
        <rFont val="Calibri"/>
        <family val="2"/>
      </rPr>
      <t>коэффициент корреляции -</t>
    </r>
    <r>
      <rPr>
        <i/>
        <sz val="14"/>
        <color indexed="8"/>
        <rFont val="Calibri"/>
        <family val="2"/>
      </rPr>
      <t xml:space="preserve"> r</t>
    </r>
    <r>
      <rPr>
        <b/>
        <sz val="14"/>
        <color indexed="8"/>
        <rFont val="Calibri"/>
        <family val="2"/>
      </rPr>
      <t xml:space="preserve"> Браве-Пирсона</t>
    </r>
    <r>
      <rPr>
        <sz val="11"/>
        <color theme="1"/>
        <rFont val="Calibri"/>
        <family val="2"/>
      </rPr>
      <t xml:space="preserve"> (Двумерное нормальное распределение)</t>
    </r>
  </si>
  <si>
    <r>
      <t xml:space="preserve">В качестве оценки генерального коэффициента корреляции - </t>
    </r>
    <r>
      <rPr>
        <i/>
        <sz val="14"/>
        <color indexed="8"/>
        <rFont val="Calibri"/>
        <family val="2"/>
      </rPr>
      <t>p</t>
    </r>
    <r>
      <rPr>
        <b/>
        <sz val="14"/>
        <color indexed="8"/>
        <rFont val="Calibri"/>
        <family val="2"/>
      </rPr>
      <t xml:space="preserve"> используется </t>
    </r>
  </si>
  <si>
    <t>Первое значение   
Xi</t>
  </si>
  <si>
    <t>Второе значение
Yi</t>
  </si>
  <si>
    <t>Xi^2</t>
  </si>
  <si>
    <t>Yi^2</t>
  </si>
  <si>
    <t>Xi*Yi</t>
  </si>
  <si>
    <t>Коффициент корреляции</t>
  </si>
  <si>
    <t>r =</t>
  </si>
  <si>
    <t>Коэффициент детерминации</t>
  </si>
  <si>
    <t>d =</t>
  </si>
  <si>
    <t>Критические значения выборочного коэффициента корреляции</t>
  </si>
  <si>
    <t>Вывод :</t>
  </si>
  <si>
    <t>Для построения графика корреляционной зависимости выделите значения Xi и Yi в таблице</t>
  </si>
  <si>
    <t>В главном меню выберите режим: Вставка-даграммы-точечная-1-ый вариант</t>
  </si>
  <si>
    <t>Далее в режиме работа с диаграммами выберите конструктор-макеты диаграмм-макет 3 (третью картинку в меню</t>
  </si>
  <si>
    <t>Далее в режиме работа с диаграммами выберите: Макет-название диаграммы и введите его</t>
  </si>
  <si>
    <t xml:space="preserve"> и название осей и введите их если нужно настройте и другие параметры диаграммы</t>
  </si>
  <si>
    <r>
      <rPr>
        <b/>
        <sz val="14"/>
        <color indexed="8"/>
        <rFont val="Calibri"/>
        <family val="2"/>
      </rPr>
      <t>коэффициент корреляции -</t>
    </r>
    <r>
      <rPr>
        <i/>
        <sz val="18"/>
        <color indexed="8"/>
        <rFont val="Calibri"/>
        <family val="2"/>
      </rPr>
      <t xml:space="preserve"> r</t>
    </r>
    <r>
      <rPr>
        <i/>
        <sz val="12"/>
        <color indexed="8"/>
        <rFont val="Calibri"/>
        <family val="2"/>
      </rPr>
      <t>s</t>
    </r>
    <r>
      <rPr>
        <b/>
        <sz val="14"/>
        <color indexed="8"/>
        <rFont val="Calibri"/>
        <family val="2"/>
      </rPr>
      <t xml:space="preserve"> Спирмена</t>
    </r>
    <r>
      <rPr>
        <sz val="11"/>
        <color theme="1"/>
        <rFont val="Calibri"/>
        <family val="2"/>
      </rPr>
      <t xml:space="preserve"> (Распределение не по нормальному закону)</t>
    </r>
  </si>
  <si>
    <t>значение ранжировано
 по возрастанию</t>
  </si>
  <si>
    <t>ранги Xi</t>
  </si>
  <si>
    <t>ранги Yi</t>
  </si>
  <si>
    <t>ранг Xi с попр</t>
  </si>
  <si>
    <t>ранг Yi с попр</t>
  </si>
  <si>
    <t>di             R Xi-R Yi</t>
  </si>
  <si>
    <t>di^2</t>
  </si>
  <si>
    <t>rs</t>
  </si>
  <si>
    <r>
      <t>r</t>
    </r>
    <r>
      <rPr>
        <sz val="12"/>
        <color indexed="8"/>
        <rFont val="Calibri"/>
        <family val="2"/>
      </rPr>
      <t>s</t>
    </r>
    <r>
      <rPr>
        <sz val="16"/>
        <color indexed="8"/>
        <rFont val="Calibri"/>
        <family val="2"/>
      </rPr>
      <t xml:space="preserve"> =</t>
    </r>
  </si>
  <si>
    <t>критические значения a</t>
  </si>
  <si>
    <t>Для значений Xi расставить ранги по :</t>
  </si>
  <si>
    <t>Возрастанию</t>
  </si>
  <si>
    <t>Для значений Yi расставить ранги по:</t>
  </si>
  <si>
    <t>Убыванию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</si>
</sst>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i/>
      <sz val="14"/>
      <color indexed="8"/>
      <name val="Calibri"/>
      <family val="2"/>
    </font>
    <font>
      <i/>
      <sz val="18"/>
      <color indexed="8"/>
      <name val="Calibri"/>
      <family val="2"/>
    </font>
    <font>
      <i/>
      <sz val="12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4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right" vertical="center"/>
    </xf>
    <xf numFmtId="1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 horizontal="right"/>
    </xf>
    <xf numFmtId="0" fontId="5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53" fillId="0" borderId="0" xfId="0" applyFont="1" applyAlignment="1">
      <alignment horizontal="right"/>
    </xf>
    <xf numFmtId="10" fontId="53" fillId="0" borderId="11" xfId="0" applyNumberFormat="1" applyFont="1" applyBorder="1" applyAlignment="1">
      <alignment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4" fontId="4" fillId="0" borderId="11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2" fillId="0" borderId="0" xfId="0" applyFont="1" applyAlignment="1">
      <alignment horizontal="right"/>
    </xf>
    <xf numFmtId="0" fontId="52" fillId="0" borderId="0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085"/>
          <c:w val="0.62675"/>
          <c:h val="0.90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Корреляция!$B$7:$B$56</c:f>
              <c:numCache/>
            </c:numRef>
          </c:xVal>
          <c:yVal>
            <c:numRef>
              <c:f>Корреляция!$C$7:$C$56</c:f>
              <c:numCache/>
            </c:numRef>
          </c:yVal>
          <c:smooth val="0"/>
        </c:ser>
        <c:axId val="35333051"/>
        <c:axId val="49562004"/>
      </c:scatterChart>
      <c:valAx>
        <c:axId val="353330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62004"/>
        <c:crosses val="autoZero"/>
        <c:crossBetween val="midCat"/>
        <c:dispUnits/>
      </c:valAx>
      <c:valAx>
        <c:axId val="49562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330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75"/>
          <c:y val="0.41575"/>
          <c:w val="0.269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085"/>
          <c:w val="0.62675"/>
          <c:h val="0.90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Корреляция!$B$7:$B$56</c:f>
              <c:numCache>
                <c:ptCount val="50"/>
                <c:pt idx="0">
                  <c:v>4.6</c:v>
                </c:pt>
                <c:pt idx="1">
                  <c:v>4.6</c:v>
                </c:pt>
                <c:pt idx="2">
                  <c:v>4.7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4.9</c:v>
                </c:pt>
                <c:pt idx="7">
                  <c:v>4.9</c:v>
                </c:pt>
                <c:pt idx="8">
                  <c:v>4.9</c:v>
                </c:pt>
                <c:pt idx="9">
                  <c:v>5</c:v>
                </c:pt>
              </c:numCache>
            </c:numRef>
          </c:xVal>
          <c:yVal>
            <c:numRef>
              <c:f>Корреляция!$C$7:$C$56</c:f>
              <c:numCache>
                <c:ptCount val="50"/>
                <c:pt idx="0">
                  <c:v>12.4</c:v>
                </c:pt>
                <c:pt idx="1">
                  <c:v>12.7</c:v>
                </c:pt>
                <c:pt idx="2">
                  <c:v>13</c:v>
                </c:pt>
                <c:pt idx="3">
                  <c:v>13.3</c:v>
                </c:pt>
                <c:pt idx="4">
                  <c:v>13.1</c:v>
                </c:pt>
                <c:pt idx="5">
                  <c:v>13.2</c:v>
                </c:pt>
                <c:pt idx="6">
                  <c:v>13.5</c:v>
                </c:pt>
                <c:pt idx="7">
                  <c:v>13.5</c:v>
                </c:pt>
                <c:pt idx="8">
                  <c:v>13.6</c:v>
                </c:pt>
                <c:pt idx="9">
                  <c:v>13.7</c:v>
                </c:pt>
              </c:numCache>
            </c:numRef>
          </c:yVal>
          <c:smooth val="0"/>
        </c:ser>
        <c:axId val="43404853"/>
        <c:axId val="55099358"/>
      </c:scatterChart>
      <c:valAx>
        <c:axId val="434048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99358"/>
        <c:crosses val="autoZero"/>
        <c:crossBetween val="midCat"/>
        <c:dispUnits/>
      </c:valAx>
      <c:valAx>
        <c:axId val="55099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048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75"/>
          <c:y val="0.41575"/>
          <c:w val="0.269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32</xdr:row>
      <xdr:rowOff>171450</xdr:rowOff>
    </xdr:from>
    <xdr:to>
      <xdr:col>11</xdr:col>
      <xdr:colOff>400050</xdr:colOff>
      <xdr:row>47</xdr:row>
      <xdr:rowOff>57150</xdr:rowOff>
    </xdr:to>
    <xdr:graphicFrame>
      <xdr:nvGraphicFramePr>
        <xdr:cNvPr id="1" name="Диаграмма 4"/>
        <xdr:cNvGraphicFramePr/>
      </xdr:nvGraphicFramePr>
      <xdr:xfrm>
        <a:off x="3733800" y="6924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32</xdr:row>
      <xdr:rowOff>171450</xdr:rowOff>
    </xdr:from>
    <xdr:to>
      <xdr:col>11</xdr:col>
      <xdr:colOff>400050</xdr:colOff>
      <xdr:row>47</xdr:row>
      <xdr:rowOff>57150</xdr:rowOff>
    </xdr:to>
    <xdr:graphicFrame>
      <xdr:nvGraphicFramePr>
        <xdr:cNvPr id="1" name="Диаграмма 1"/>
        <xdr:cNvGraphicFramePr/>
      </xdr:nvGraphicFramePr>
      <xdr:xfrm>
        <a:off x="4038600" y="7229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zoomScalePageLayoutView="0" workbookViewId="0" topLeftCell="A1">
      <selection activeCell="B8" sqref="B8:B15"/>
    </sheetView>
  </sheetViews>
  <sheetFormatPr defaultColWidth="9.140625" defaultRowHeight="15"/>
  <cols>
    <col min="1" max="1" width="9.140625" style="2" customWidth="1"/>
    <col min="2" max="3" width="18.28125" style="0" customWidth="1"/>
    <col min="8" max="27" width="8.8515625" style="0" customWidth="1"/>
    <col min="28" max="28" width="3.00390625" style="0" customWidth="1"/>
    <col min="30" max="31" width="13.140625" style="0" customWidth="1"/>
  </cols>
  <sheetData>
    <row r="1" ht="18.75">
      <c r="B1" s="17" t="s">
        <v>39</v>
      </c>
    </row>
    <row r="2" ht="18.75">
      <c r="B2" s="17" t="s">
        <v>24</v>
      </c>
    </row>
    <row r="3" ht="16.5" thickBot="1">
      <c r="E3" s="14" t="s">
        <v>21</v>
      </c>
    </row>
    <row r="4" spans="7:8" ht="15.75" thickBot="1">
      <c r="G4" s="11" t="s">
        <v>19</v>
      </c>
      <c r="H4" s="7">
        <v>1</v>
      </c>
    </row>
    <row r="5" spans="7:8" ht="15.75" thickBot="1">
      <c r="G5" s="11" t="s">
        <v>20</v>
      </c>
      <c r="H5" s="7"/>
    </row>
    <row r="6" spans="5:8" ht="15">
      <c r="E6" t="str">
        <f>IF(AND(H4=1,H5=1),"ОШИБКА: ЕДИНИЦА МОЖЕТ БЫТЬ ТОЛЬКО ОДНА",IF(AND(ISBLANK(H4),ISBLANK(H5)),"ОШИБКА: В ОДНОМ ИЗ ПОЛЕЙ ДОЛЖНА БЫТЬ ЕДИНИЦА"," "))</f>
        <v> </v>
      </c>
      <c r="G6" s="11"/>
      <c r="H6" s="15"/>
    </row>
    <row r="7" spans="1:33" ht="31.5" customHeight="1">
      <c r="A7" s="3" t="s">
        <v>1</v>
      </c>
      <c r="B7" s="5" t="s">
        <v>0</v>
      </c>
      <c r="C7" s="5" t="s">
        <v>2</v>
      </c>
      <c r="AD7" s="1" t="s">
        <v>8</v>
      </c>
      <c r="AE7" s="1" t="s">
        <v>9</v>
      </c>
      <c r="AF7" t="s">
        <v>13</v>
      </c>
      <c r="AG7" t="s">
        <v>14</v>
      </c>
    </row>
    <row r="8" spans="1:33" ht="16.5" thickBot="1">
      <c r="A8" s="3">
        <v>1</v>
      </c>
      <c r="B8" s="58">
        <v>9.5</v>
      </c>
      <c r="C8" s="58">
        <v>9.5</v>
      </c>
      <c r="E8" t="s">
        <v>3</v>
      </c>
      <c r="AA8">
        <f>IF(ISBLANK(B8),0,1)</f>
        <v>1</v>
      </c>
      <c r="AB8">
        <f>IF(ISBLANK(C8),0,1)</f>
        <v>1</v>
      </c>
      <c r="AD8">
        <f>AVERAGE(B8:B57)</f>
        <v>8.25</v>
      </c>
      <c r="AE8">
        <f>AVERAGE(C8:C57)</f>
        <v>9.166666666666666</v>
      </c>
      <c r="AF8">
        <f>IF(ISBLANK(B8),0,(B8-AD$8)^2)</f>
        <v>1.5625</v>
      </c>
      <c r="AG8">
        <f>IF(ISBLANK(C8),0,(C8-AE$8)^2)</f>
        <v>0.11111111111111151</v>
      </c>
    </row>
    <row r="9" spans="1:33" ht="18" customHeight="1" thickBot="1">
      <c r="A9" s="3">
        <v>2</v>
      </c>
      <c r="B9" s="58">
        <v>7</v>
      </c>
      <c r="C9" s="58">
        <v>7</v>
      </c>
      <c r="E9" s="6" t="s">
        <v>4</v>
      </c>
      <c r="F9" s="8">
        <f>AA58</f>
        <v>8</v>
      </c>
      <c r="AA9">
        <f aca="true" t="shared" si="0" ref="AA9:AA57">IF(ISBLANK(B9),0,1)</f>
        <v>1</v>
      </c>
      <c r="AB9">
        <f aca="true" t="shared" si="1" ref="AB9:AB57">IF(ISBLANK(C9),0,1)</f>
        <v>1</v>
      </c>
      <c r="AF9">
        <f aca="true" t="shared" si="2" ref="AF9:AF57">IF(ISBLANK(B9),0,(B9-AD$8)^2)</f>
        <v>1.5625</v>
      </c>
      <c r="AG9">
        <f aca="true" t="shared" si="3" ref="AG9:AG57">IF(ISBLANK(C9),0,(C9-AE$8)^2)</f>
        <v>4.694444444444442</v>
      </c>
    </row>
    <row r="10" spans="1:33" ht="16.5" thickBot="1">
      <c r="A10" s="3">
        <v>3</v>
      </c>
      <c r="B10" s="58">
        <v>9.5</v>
      </c>
      <c r="C10" s="58">
        <v>14</v>
      </c>
      <c r="E10" t="s">
        <v>5</v>
      </c>
      <c r="AA10">
        <f t="shared" si="0"/>
        <v>1</v>
      </c>
      <c r="AB10">
        <f t="shared" si="1"/>
        <v>1</v>
      </c>
      <c r="AD10" t="s">
        <v>10</v>
      </c>
      <c r="AE10" t="s">
        <v>10</v>
      </c>
      <c r="AF10">
        <f t="shared" si="2"/>
        <v>1.5625</v>
      </c>
      <c r="AG10">
        <f t="shared" si="3"/>
        <v>23.361111111111118</v>
      </c>
    </row>
    <row r="11" spans="1:33" ht="15.75" customHeight="1" thickBot="1">
      <c r="A11" s="3">
        <v>4</v>
      </c>
      <c r="B11" s="58">
        <v>7</v>
      </c>
      <c r="C11" s="58">
        <v>9.5</v>
      </c>
      <c r="E11" s="6" t="s">
        <v>4</v>
      </c>
      <c r="F11" s="8">
        <v>9</v>
      </c>
      <c r="AA11">
        <f t="shared" si="0"/>
        <v>1</v>
      </c>
      <c r="AB11">
        <f t="shared" si="1"/>
        <v>1</v>
      </c>
      <c r="AD11" t="s">
        <v>11</v>
      </c>
      <c r="AE11" t="s">
        <v>12</v>
      </c>
      <c r="AF11">
        <f t="shared" si="2"/>
        <v>1.5625</v>
      </c>
      <c r="AG11">
        <f t="shared" si="3"/>
        <v>0.11111111111111151</v>
      </c>
    </row>
    <row r="12" spans="1:33" ht="16.5" thickBot="1">
      <c r="A12" s="3">
        <v>5</v>
      </c>
      <c r="B12" s="58">
        <v>7</v>
      </c>
      <c r="C12" s="58">
        <v>9.5</v>
      </c>
      <c r="AA12">
        <f t="shared" si="0"/>
        <v>1</v>
      </c>
      <c r="AB12">
        <f t="shared" si="1"/>
        <v>1</v>
      </c>
      <c r="AD12">
        <f>AF58/(F9-1)</f>
        <v>1.7857142857142858</v>
      </c>
      <c r="AE12">
        <f>AG58/(F11-1)</f>
        <v>4.750000000000001</v>
      </c>
      <c r="AF12">
        <f t="shared" si="2"/>
        <v>1.5625</v>
      </c>
      <c r="AG12">
        <f t="shared" si="3"/>
        <v>0.11111111111111151</v>
      </c>
    </row>
    <row r="13" spans="1:33" ht="16.5" thickBot="1">
      <c r="A13" s="3">
        <v>6</v>
      </c>
      <c r="B13" s="58">
        <v>7</v>
      </c>
      <c r="C13" s="58">
        <v>7</v>
      </c>
      <c r="E13" s="10" t="s">
        <v>6</v>
      </c>
      <c r="AA13">
        <f t="shared" si="0"/>
        <v>1</v>
      </c>
      <c r="AB13">
        <f t="shared" si="1"/>
        <v>1</v>
      </c>
      <c r="AF13">
        <f t="shared" si="2"/>
        <v>1.5625</v>
      </c>
      <c r="AG13">
        <f t="shared" si="3"/>
        <v>4.694444444444442</v>
      </c>
    </row>
    <row r="14" spans="1:33" ht="16.5" thickBot="1">
      <c r="A14" s="3">
        <v>7</v>
      </c>
      <c r="B14" s="58">
        <v>9.5</v>
      </c>
      <c r="C14" s="58">
        <v>9.5</v>
      </c>
      <c r="E14" s="9" t="s">
        <v>7</v>
      </c>
      <c r="AA14">
        <f t="shared" si="0"/>
        <v>1</v>
      </c>
      <c r="AB14">
        <f t="shared" si="1"/>
        <v>1</v>
      </c>
      <c r="AD14" t="s">
        <v>15</v>
      </c>
      <c r="AF14">
        <f t="shared" si="2"/>
        <v>1.5625</v>
      </c>
      <c r="AG14">
        <f t="shared" si="3"/>
        <v>0.11111111111111151</v>
      </c>
    </row>
    <row r="15" spans="1:33" ht="16.5" thickBot="1">
      <c r="A15" s="3">
        <v>8</v>
      </c>
      <c r="B15" s="58">
        <v>9.5</v>
      </c>
      <c r="C15" s="58">
        <v>7</v>
      </c>
      <c r="E15">
        <v>0.05</v>
      </c>
      <c r="F15">
        <v>0.01</v>
      </c>
      <c r="G15">
        <v>0.001</v>
      </c>
      <c r="AA15">
        <f t="shared" si="0"/>
        <v>1</v>
      </c>
      <c r="AB15">
        <f t="shared" si="1"/>
        <v>1</v>
      </c>
      <c r="AD15" t="s">
        <v>11</v>
      </c>
      <c r="AE15" t="s">
        <v>12</v>
      </c>
      <c r="AF15">
        <f t="shared" si="2"/>
        <v>1.5625</v>
      </c>
      <c r="AG15">
        <f t="shared" si="3"/>
        <v>4.694444444444442</v>
      </c>
    </row>
    <row r="16" spans="1:33" ht="16.5" thickBot="1">
      <c r="A16" s="3">
        <v>9</v>
      </c>
      <c r="B16" s="25"/>
      <c r="C16" s="58">
        <v>9.5</v>
      </c>
      <c r="E16">
        <f>TINV(IF($H$4=1,E15,E15*2),($F9+$F11)-2)</f>
        <v>2.131449545559774</v>
      </c>
      <c r="F16">
        <f>TINV(IF($H$4=1,F15,F15*2),($F9+$F11)-2)</f>
        <v>2.946712883475238</v>
      </c>
      <c r="G16">
        <f>TINV(IF($H$4=1,G15,G15*2),($F9+$F11)-2)</f>
        <v>4.0727651959037905</v>
      </c>
      <c r="AA16">
        <f t="shared" si="0"/>
        <v>0</v>
      </c>
      <c r="AB16">
        <f t="shared" si="1"/>
        <v>1</v>
      </c>
      <c r="AD16">
        <f>SQRT(AD12)</f>
        <v>1.3363062095621219</v>
      </c>
      <c r="AE16">
        <f>SQRT(AE12)</f>
        <v>2.179449471770337</v>
      </c>
      <c r="AF16">
        <f t="shared" si="2"/>
        <v>0</v>
      </c>
      <c r="AG16">
        <f t="shared" si="3"/>
        <v>0.11111111111111151</v>
      </c>
    </row>
    <row r="17" spans="1:33" ht="15">
      <c r="A17" s="3">
        <v>10</v>
      </c>
      <c r="B17" s="25"/>
      <c r="C17" s="25"/>
      <c r="AA17">
        <f t="shared" si="0"/>
        <v>0</v>
      </c>
      <c r="AB17">
        <f t="shared" si="1"/>
        <v>0</v>
      </c>
      <c r="AF17">
        <f t="shared" si="2"/>
        <v>0</v>
      </c>
      <c r="AG17">
        <f t="shared" si="3"/>
        <v>0</v>
      </c>
    </row>
    <row r="18" spans="1:33" ht="15.75" thickBot="1">
      <c r="A18" s="3">
        <v>11</v>
      </c>
      <c r="B18" s="4"/>
      <c r="C18" s="4"/>
      <c r="AA18">
        <f t="shared" si="0"/>
        <v>0</v>
      </c>
      <c r="AB18">
        <f t="shared" si="1"/>
        <v>0</v>
      </c>
      <c r="AD18" t="s">
        <v>16</v>
      </c>
      <c r="AF18">
        <f t="shared" si="2"/>
        <v>0</v>
      </c>
      <c r="AG18">
        <f t="shared" si="3"/>
        <v>0</v>
      </c>
    </row>
    <row r="19" spans="1:33" ht="21.75" thickBot="1">
      <c r="A19" s="3">
        <v>12</v>
      </c>
      <c r="B19" s="4"/>
      <c r="C19" s="4"/>
      <c r="F19" s="13" t="s">
        <v>17</v>
      </c>
      <c r="G19" s="12">
        <f>(AD8-AE8)/AD19</f>
        <v>-1.0141680006067855</v>
      </c>
      <c r="AA19">
        <f t="shared" si="0"/>
        <v>0</v>
      </c>
      <c r="AB19">
        <f t="shared" si="1"/>
        <v>0</v>
      </c>
      <c r="AD19">
        <f>SQRT((AD12+AE12)/F9)</f>
        <v>0.9038607667745546</v>
      </c>
      <c r="AF19">
        <f t="shared" si="2"/>
        <v>0</v>
      </c>
      <c r="AG19">
        <f t="shared" si="3"/>
        <v>0</v>
      </c>
    </row>
    <row r="20" spans="1:33" ht="15">
      <c r="A20" s="3">
        <v>13</v>
      </c>
      <c r="B20" s="4"/>
      <c r="C20" s="4"/>
      <c r="AA20">
        <f t="shared" si="0"/>
        <v>0</v>
      </c>
      <c r="AB20">
        <f t="shared" si="1"/>
        <v>0</v>
      </c>
      <c r="AF20">
        <f t="shared" si="2"/>
        <v>0</v>
      </c>
      <c r="AG20">
        <f t="shared" si="3"/>
        <v>0</v>
      </c>
    </row>
    <row r="21" spans="1:33" ht="15">
      <c r="A21" s="3">
        <v>14</v>
      </c>
      <c r="B21" s="4"/>
      <c r="C21" s="4"/>
      <c r="E21" t="s">
        <v>18</v>
      </c>
      <c r="AA21">
        <f t="shared" si="0"/>
        <v>0</v>
      </c>
      <c r="AB21">
        <f t="shared" si="1"/>
        <v>0</v>
      </c>
      <c r="AF21">
        <f t="shared" si="2"/>
        <v>0</v>
      </c>
      <c r="AG21">
        <f t="shared" si="3"/>
        <v>0</v>
      </c>
    </row>
    <row r="22" spans="1:33" ht="15">
      <c r="A22" s="3">
        <v>15</v>
      </c>
      <c r="B22" s="4"/>
      <c r="C22" s="4"/>
      <c r="E22" t="s">
        <v>22</v>
      </c>
      <c r="H22">
        <f>IF(G19&lt;E16,E15,IF(G19&lt;F16,F15,G15))</f>
        <v>0.05</v>
      </c>
      <c r="AA22">
        <f t="shared" si="0"/>
        <v>0</v>
      </c>
      <c r="AB22">
        <f t="shared" si="1"/>
        <v>0</v>
      </c>
      <c r="AF22">
        <f t="shared" si="2"/>
        <v>0</v>
      </c>
      <c r="AG22">
        <f t="shared" si="3"/>
        <v>0</v>
      </c>
    </row>
    <row r="23" spans="1:33" ht="15">
      <c r="A23" s="3">
        <v>16</v>
      </c>
      <c r="B23" s="4"/>
      <c r="C23" s="4"/>
      <c r="E23" t="s">
        <v>23</v>
      </c>
      <c r="G23" t="str">
        <f>IF(G19&gt;G16,"СУЩЕСТВЕННЫ","НЕ СУЩЕСТВЕННЫ")</f>
        <v>НЕ СУЩЕСТВЕННЫ</v>
      </c>
      <c r="AA23">
        <f t="shared" si="0"/>
        <v>0</v>
      </c>
      <c r="AB23">
        <f t="shared" si="1"/>
        <v>0</v>
      </c>
      <c r="AF23">
        <f t="shared" si="2"/>
        <v>0</v>
      </c>
      <c r="AG23">
        <f t="shared" si="3"/>
        <v>0</v>
      </c>
    </row>
    <row r="24" spans="1:33" ht="15">
      <c r="A24" s="3">
        <v>17</v>
      </c>
      <c r="B24" s="4"/>
      <c r="C24" s="4"/>
      <c r="AA24">
        <f t="shared" si="0"/>
        <v>0</v>
      </c>
      <c r="AB24">
        <f t="shared" si="1"/>
        <v>0</v>
      </c>
      <c r="AF24">
        <f t="shared" si="2"/>
        <v>0</v>
      </c>
      <c r="AG24">
        <f t="shared" si="3"/>
        <v>0</v>
      </c>
    </row>
    <row r="25" spans="1:33" ht="15">
      <c r="A25" s="3">
        <v>18</v>
      </c>
      <c r="B25" s="4"/>
      <c r="C25" s="4"/>
      <c r="AA25">
        <f t="shared" si="0"/>
        <v>0</v>
      </c>
      <c r="AB25">
        <f t="shared" si="1"/>
        <v>0</v>
      </c>
      <c r="AF25">
        <f t="shared" si="2"/>
        <v>0</v>
      </c>
      <c r="AG25">
        <f t="shared" si="3"/>
        <v>0</v>
      </c>
    </row>
    <row r="26" spans="1:33" ht="15">
      <c r="A26" s="3">
        <v>19</v>
      </c>
      <c r="B26" s="4"/>
      <c r="C26" s="4"/>
      <c r="AA26">
        <f t="shared" si="0"/>
        <v>0</v>
      </c>
      <c r="AB26">
        <f t="shared" si="1"/>
        <v>0</v>
      </c>
      <c r="AF26">
        <f t="shared" si="2"/>
        <v>0</v>
      </c>
      <c r="AG26">
        <f t="shared" si="3"/>
        <v>0</v>
      </c>
    </row>
    <row r="27" spans="1:33" ht="15">
      <c r="A27" s="3">
        <v>20</v>
      </c>
      <c r="B27" s="4"/>
      <c r="C27" s="4"/>
      <c r="AA27">
        <f t="shared" si="0"/>
        <v>0</v>
      </c>
      <c r="AB27">
        <f t="shared" si="1"/>
        <v>0</v>
      </c>
      <c r="AF27">
        <f t="shared" si="2"/>
        <v>0</v>
      </c>
      <c r="AG27">
        <f t="shared" si="3"/>
        <v>0</v>
      </c>
    </row>
    <row r="28" spans="1:33" ht="15">
      <c r="A28" s="3">
        <v>21</v>
      </c>
      <c r="B28" s="4"/>
      <c r="C28" s="4"/>
      <c r="AA28">
        <f t="shared" si="0"/>
        <v>0</v>
      </c>
      <c r="AB28">
        <f t="shared" si="1"/>
        <v>0</v>
      </c>
      <c r="AF28">
        <f t="shared" si="2"/>
        <v>0</v>
      </c>
      <c r="AG28">
        <f t="shared" si="3"/>
        <v>0</v>
      </c>
    </row>
    <row r="29" spans="1:33" ht="15">
      <c r="A29" s="3">
        <v>22</v>
      </c>
      <c r="B29" s="4"/>
      <c r="C29" s="4"/>
      <c r="AA29">
        <f t="shared" si="0"/>
        <v>0</v>
      </c>
      <c r="AB29">
        <f t="shared" si="1"/>
        <v>0</v>
      </c>
      <c r="AF29">
        <f t="shared" si="2"/>
        <v>0</v>
      </c>
      <c r="AG29">
        <f t="shared" si="3"/>
        <v>0</v>
      </c>
    </row>
    <row r="30" spans="1:33" ht="15">
      <c r="A30" s="3">
        <v>23</v>
      </c>
      <c r="B30" s="4"/>
      <c r="C30" s="4"/>
      <c r="AA30">
        <f t="shared" si="0"/>
        <v>0</v>
      </c>
      <c r="AB30">
        <f t="shared" si="1"/>
        <v>0</v>
      </c>
      <c r="AF30">
        <f t="shared" si="2"/>
        <v>0</v>
      </c>
      <c r="AG30">
        <f t="shared" si="3"/>
        <v>0</v>
      </c>
    </row>
    <row r="31" spans="1:33" ht="15">
      <c r="A31" s="3">
        <v>24</v>
      </c>
      <c r="B31" s="4"/>
      <c r="C31" s="4"/>
      <c r="AA31">
        <f t="shared" si="0"/>
        <v>0</v>
      </c>
      <c r="AB31">
        <f t="shared" si="1"/>
        <v>0</v>
      </c>
      <c r="AF31">
        <f t="shared" si="2"/>
        <v>0</v>
      </c>
      <c r="AG31">
        <f t="shared" si="3"/>
        <v>0</v>
      </c>
    </row>
    <row r="32" spans="1:33" ht="15">
      <c r="A32" s="3">
        <v>25</v>
      </c>
      <c r="B32" s="4"/>
      <c r="C32" s="4"/>
      <c r="AA32">
        <f t="shared" si="0"/>
        <v>0</v>
      </c>
      <c r="AB32">
        <f t="shared" si="1"/>
        <v>0</v>
      </c>
      <c r="AF32">
        <f t="shared" si="2"/>
        <v>0</v>
      </c>
      <c r="AG32">
        <f t="shared" si="3"/>
        <v>0</v>
      </c>
    </row>
    <row r="33" spans="1:33" ht="15">
      <c r="A33" s="3">
        <v>26</v>
      </c>
      <c r="B33" s="4"/>
      <c r="C33" s="4"/>
      <c r="AA33">
        <f t="shared" si="0"/>
        <v>0</v>
      </c>
      <c r="AB33">
        <f t="shared" si="1"/>
        <v>0</v>
      </c>
      <c r="AF33">
        <f t="shared" si="2"/>
        <v>0</v>
      </c>
      <c r="AG33">
        <f t="shared" si="3"/>
        <v>0</v>
      </c>
    </row>
    <row r="34" spans="1:33" ht="15">
      <c r="A34" s="3">
        <v>27</v>
      </c>
      <c r="B34" s="4"/>
      <c r="C34" s="4"/>
      <c r="AA34">
        <f t="shared" si="0"/>
        <v>0</v>
      </c>
      <c r="AB34">
        <f t="shared" si="1"/>
        <v>0</v>
      </c>
      <c r="AF34">
        <f t="shared" si="2"/>
        <v>0</v>
      </c>
      <c r="AG34">
        <f t="shared" si="3"/>
        <v>0</v>
      </c>
    </row>
    <row r="35" spans="1:33" ht="15">
      <c r="A35" s="3">
        <v>28</v>
      </c>
      <c r="B35" s="4"/>
      <c r="C35" s="4"/>
      <c r="AA35">
        <f t="shared" si="0"/>
        <v>0</v>
      </c>
      <c r="AB35">
        <f t="shared" si="1"/>
        <v>0</v>
      </c>
      <c r="AF35">
        <f t="shared" si="2"/>
        <v>0</v>
      </c>
      <c r="AG35">
        <f t="shared" si="3"/>
        <v>0</v>
      </c>
    </row>
    <row r="36" spans="1:33" ht="15">
      <c r="A36" s="3">
        <v>29</v>
      </c>
      <c r="B36" s="4"/>
      <c r="C36" s="4"/>
      <c r="AA36">
        <f t="shared" si="0"/>
        <v>0</v>
      </c>
      <c r="AB36">
        <f t="shared" si="1"/>
        <v>0</v>
      </c>
      <c r="AF36">
        <f t="shared" si="2"/>
        <v>0</v>
      </c>
      <c r="AG36">
        <f t="shared" si="3"/>
        <v>0</v>
      </c>
    </row>
    <row r="37" spans="1:33" ht="15">
      <c r="A37" s="3">
        <v>30</v>
      </c>
      <c r="B37" s="4"/>
      <c r="C37" s="4"/>
      <c r="AA37">
        <f t="shared" si="0"/>
        <v>0</v>
      </c>
      <c r="AB37">
        <f t="shared" si="1"/>
        <v>0</v>
      </c>
      <c r="AF37">
        <f t="shared" si="2"/>
        <v>0</v>
      </c>
      <c r="AG37">
        <f t="shared" si="3"/>
        <v>0</v>
      </c>
    </row>
    <row r="38" spans="1:33" ht="15">
      <c r="A38" s="3">
        <v>31</v>
      </c>
      <c r="B38" s="4"/>
      <c r="C38" s="4"/>
      <c r="AA38">
        <f t="shared" si="0"/>
        <v>0</v>
      </c>
      <c r="AB38">
        <f t="shared" si="1"/>
        <v>0</v>
      </c>
      <c r="AF38">
        <f t="shared" si="2"/>
        <v>0</v>
      </c>
      <c r="AG38">
        <f t="shared" si="3"/>
        <v>0</v>
      </c>
    </row>
    <row r="39" spans="1:33" ht="15">
      <c r="A39" s="3">
        <v>32</v>
      </c>
      <c r="B39" s="4"/>
      <c r="C39" s="4"/>
      <c r="AA39">
        <f t="shared" si="0"/>
        <v>0</v>
      </c>
      <c r="AB39">
        <f t="shared" si="1"/>
        <v>0</v>
      </c>
      <c r="AF39">
        <f t="shared" si="2"/>
        <v>0</v>
      </c>
      <c r="AG39">
        <f t="shared" si="3"/>
        <v>0</v>
      </c>
    </row>
    <row r="40" spans="1:33" ht="15">
      <c r="A40" s="3">
        <v>33</v>
      </c>
      <c r="B40" s="4"/>
      <c r="C40" s="4"/>
      <c r="AA40">
        <f t="shared" si="0"/>
        <v>0</v>
      </c>
      <c r="AB40">
        <f t="shared" si="1"/>
        <v>0</v>
      </c>
      <c r="AF40">
        <f t="shared" si="2"/>
        <v>0</v>
      </c>
      <c r="AG40">
        <f t="shared" si="3"/>
        <v>0</v>
      </c>
    </row>
    <row r="41" spans="1:33" ht="15">
      <c r="A41" s="3">
        <v>34</v>
      </c>
      <c r="B41" s="4"/>
      <c r="C41" s="4"/>
      <c r="AA41">
        <f t="shared" si="0"/>
        <v>0</v>
      </c>
      <c r="AB41">
        <f t="shared" si="1"/>
        <v>0</v>
      </c>
      <c r="AF41">
        <f t="shared" si="2"/>
        <v>0</v>
      </c>
      <c r="AG41">
        <f t="shared" si="3"/>
        <v>0</v>
      </c>
    </row>
    <row r="42" spans="1:33" ht="15">
      <c r="A42" s="3">
        <v>35</v>
      </c>
      <c r="B42" s="4"/>
      <c r="C42" s="4"/>
      <c r="AA42">
        <f t="shared" si="0"/>
        <v>0</v>
      </c>
      <c r="AB42">
        <f t="shared" si="1"/>
        <v>0</v>
      </c>
      <c r="AF42">
        <f t="shared" si="2"/>
        <v>0</v>
      </c>
      <c r="AG42">
        <f t="shared" si="3"/>
        <v>0</v>
      </c>
    </row>
    <row r="43" spans="1:33" ht="15">
      <c r="A43" s="3">
        <v>36</v>
      </c>
      <c r="B43" s="4"/>
      <c r="C43" s="4"/>
      <c r="AA43">
        <f t="shared" si="0"/>
        <v>0</v>
      </c>
      <c r="AB43">
        <f t="shared" si="1"/>
        <v>0</v>
      </c>
      <c r="AF43">
        <f t="shared" si="2"/>
        <v>0</v>
      </c>
      <c r="AG43">
        <f t="shared" si="3"/>
        <v>0</v>
      </c>
    </row>
    <row r="44" spans="1:33" ht="15">
      <c r="A44" s="3">
        <v>37</v>
      </c>
      <c r="B44" s="4"/>
      <c r="C44" s="4"/>
      <c r="AA44">
        <f t="shared" si="0"/>
        <v>0</v>
      </c>
      <c r="AB44">
        <f t="shared" si="1"/>
        <v>0</v>
      </c>
      <c r="AF44">
        <f t="shared" si="2"/>
        <v>0</v>
      </c>
      <c r="AG44">
        <f t="shared" si="3"/>
        <v>0</v>
      </c>
    </row>
    <row r="45" spans="1:33" ht="15">
      <c r="A45" s="3">
        <v>38</v>
      </c>
      <c r="B45" s="4"/>
      <c r="C45" s="4"/>
      <c r="AA45">
        <f t="shared" si="0"/>
        <v>0</v>
      </c>
      <c r="AB45">
        <f t="shared" si="1"/>
        <v>0</v>
      </c>
      <c r="AF45">
        <f t="shared" si="2"/>
        <v>0</v>
      </c>
      <c r="AG45">
        <f t="shared" si="3"/>
        <v>0</v>
      </c>
    </row>
    <row r="46" spans="1:33" ht="15">
      <c r="A46" s="3">
        <v>39</v>
      </c>
      <c r="B46" s="4"/>
      <c r="C46" s="4"/>
      <c r="AA46">
        <f t="shared" si="0"/>
        <v>0</v>
      </c>
      <c r="AB46">
        <f t="shared" si="1"/>
        <v>0</v>
      </c>
      <c r="AF46">
        <f t="shared" si="2"/>
        <v>0</v>
      </c>
      <c r="AG46">
        <f t="shared" si="3"/>
        <v>0</v>
      </c>
    </row>
    <row r="47" spans="1:33" ht="15">
      <c r="A47" s="3">
        <v>40</v>
      </c>
      <c r="B47" s="4"/>
      <c r="C47" s="4"/>
      <c r="AA47">
        <f t="shared" si="0"/>
        <v>0</v>
      </c>
      <c r="AB47">
        <f t="shared" si="1"/>
        <v>0</v>
      </c>
      <c r="AF47">
        <f t="shared" si="2"/>
        <v>0</v>
      </c>
      <c r="AG47">
        <f t="shared" si="3"/>
        <v>0</v>
      </c>
    </row>
    <row r="48" spans="1:33" ht="15">
      <c r="A48" s="3">
        <v>41</v>
      </c>
      <c r="B48" s="4"/>
      <c r="C48" s="4"/>
      <c r="AA48">
        <f t="shared" si="0"/>
        <v>0</v>
      </c>
      <c r="AB48">
        <f t="shared" si="1"/>
        <v>0</v>
      </c>
      <c r="AF48">
        <f t="shared" si="2"/>
        <v>0</v>
      </c>
      <c r="AG48">
        <f t="shared" si="3"/>
        <v>0</v>
      </c>
    </row>
    <row r="49" spans="1:33" ht="15">
      <c r="A49" s="3">
        <v>42</v>
      </c>
      <c r="B49" s="4"/>
      <c r="C49" s="4"/>
      <c r="AA49">
        <f t="shared" si="0"/>
        <v>0</v>
      </c>
      <c r="AB49">
        <f t="shared" si="1"/>
        <v>0</v>
      </c>
      <c r="AF49">
        <f t="shared" si="2"/>
        <v>0</v>
      </c>
      <c r="AG49">
        <f t="shared" si="3"/>
        <v>0</v>
      </c>
    </row>
    <row r="50" spans="1:33" ht="15">
      <c r="A50" s="3">
        <v>43</v>
      </c>
      <c r="B50" s="4"/>
      <c r="C50" s="4"/>
      <c r="AA50">
        <f t="shared" si="0"/>
        <v>0</v>
      </c>
      <c r="AB50">
        <f t="shared" si="1"/>
        <v>0</v>
      </c>
      <c r="AF50">
        <f t="shared" si="2"/>
        <v>0</v>
      </c>
      <c r="AG50">
        <f t="shared" si="3"/>
        <v>0</v>
      </c>
    </row>
    <row r="51" spans="1:33" ht="15">
      <c r="A51" s="3">
        <v>44</v>
      </c>
      <c r="B51" s="4"/>
      <c r="C51" s="4"/>
      <c r="AA51">
        <f t="shared" si="0"/>
        <v>0</v>
      </c>
      <c r="AB51">
        <f t="shared" si="1"/>
        <v>0</v>
      </c>
      <c r="AF51">
        <f t="shared" si="2"/>
        <v>0</v>
      </c>
      <c r="AG51">
        <f t="shared" si="3"/>
        <v>0</v>
      </c>
    </row>
    <row r="52" spans="1:33" ht="15">
      <c r="A52" s="3">
        <v>45</v>
      </c>
      <c r="B52" s="4"/>
      <c r="C52" s="4"/>
      <c r="AA52">
        <f t="shared" si="0"/>
        <v>0</v>
      </c>
      <c r="AB52">
        <f t="shared" si="1"/>
        <v>0</v>
      </c>
      <c r="AF52">
        <f t="shared" si="2"/>
        <v>0</v>
      </c>
      <c r="AG52">
        <f t="shared" si="3"/>
        <v>0</v>
      </c>
    </row>
    <row r="53" spans="1:33" ht="15">
      <c r="A53" s="3">
        <v>46</v>
      </c>
      <c r="B53" s="4"/>
      <c r="C53" s="4"/>
      <c r="AA53">
        <f t="shared" si="0"/>
        <v>0</v>
      </c>
      <c r="AB53">
        <f t="shared" si="1"/>
        <v>0</v>
      </c>
      <c r="AF53">
        <f t="shared" si="2"/>
        <v>0</v>
      </c>
      <c r="AG53">
        <f t="shared" si="3"/>
        <v>0</v>
      </c>
    </row>
    <row r="54" spans="1:33" ht="15">
      <c r="A54" s="3">
        <v>47</v>
      </c>
      <c r="B54" s="4"/>
      <c r="C54" s="4"/>
      <c r="AA54">
        <f t="shared" si="0"/>
        <v>0</v>
      </c>
      <c r="AB54">
        <f t="shared" si="1"/>
        <v>0</v>
      </c>
      <c r="AF54">
        <f t="shared" si="2"/>
        <v>0</v>
      </c>
      <c r="AG54">
        <f t="shared" si="3"/>
        <v>0</v>
      </c>
    </row>
    <row r="55" spans="1:33" ht="15">
      <c r="A55" s="3">
        <v>48</v>
      </c>
      <c r="B55" s="4"/>
      <c r="C55" s="4"/>
      <c r="AA55">
        <f t="shared" si="0"/>
        <v>0</v>
      </c>
      <c r="AB55">
        <f t="shared" si="1"/>
        <v>0</v>
      </c>
      <c r="AF55">
        <f t="shared" si="2"/>
        <v>0</v>
      </c>
      <c r="AG55">
        <f t="shared" si="3"/>
        <v>0</v>
      </c>
    </row>
    <row r="56" spans="1:33" ht="15">
      <c r="A56" s="3">
        <v>49</v>
      </c>
      <c r="B56" s="4"/>
      <c r="C56" s="4"/>
      <c r="AA56">
        <f t="shared" si="0"/>
        <v>0</v>
      </c>
      <c r="AB56">
        <f t="shared" si="1"/>
        <v>0</v>
      </c>
      <c r="AF56">
        <f t="shared" si="2"/>
        <v>0</v>
      </c>
      <c r="AG56">
        <f t="shared" si="3"/>
        <v>0</v>
      </c>
    </row>
    <row r="57" spans="1:33" ht="15">
      <c r="A57" s="3">
        <v>50</v>
      </c>
      <c r="B57" s="4"/>
      <c r="C57" s="4"/>
      <c r="AA57">
        <f t="shared" si="0"/>
        <v>0</v>
      </c>
      <c r="AB57">
        <f t="shared" si="1"/>
        <v>0</v>
      </c>
      <c r="AF57">
        <f t="shared" si="2"/>
        <v>0</v>
      </c>
      <c r="AG57">
        <f t="shared" si="3"/>
        <v>0</v>
      </c>
    </row>
    <row r="58" spans="27:33" ht="15">
      <c r="AA58">
        <f>SUM(AA8:AA57)</f>
        <v>8</v>
      </c>
      <c r="AB58">
        <f>SUM(AB8:AB57)</f>
        <v>9</v>
      </c>
      <c r="AF58">
        <f>SUM(AF8:AF57)</f>
        <v>12.5</v>
      </c>
      <c r="AG58">
        <f>SUM(AG8:AG57)</f>
        <v>38.00000000000001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7"/>
  <sheetViews>
    <sheetView zoomScalePageLayoutView="0" workbookViewId="0" topLeftCell="A19">
      <selection activeCell="A1" sqref="A1:IV16384"/>
    </sheetView>
  </sheetViews>
  <sheetFormatPr defaultColWidth="9.140625" defaultRowHeight="15"/>
  <cols>
    <col min="1" max="1" width="9.140625" style="2" customWidth="1"/>
    <col min="2" max="3" width="18.28125" style="0" customWidth="1"/>
    <col min="8" max="8" width="8.8515625" style="0" customWidth="1"/>
    <col min="9" max="27" width="8.7109375" style="0" customWidth="1"/>
    <col min="28" max="28" width="3.00390625" style="0" customWidth="1"/>
    <col min="30" max="32" width="13.140625" style="0" customWidth="1"/>
    <col min="33" max="36" width="10.421875" style="0" customWidth="1"/>
    <col min="37" max="37" width="11.421875" style="0" customWidth="1"/>
  </cols>
  <sheetData>
    <row r="1" ht="18.75">
      <c r="B1" s="17" t="s">
        <v>25</v>
      </c>
    </row>
    <row r="2" spans="3:5" ht="18.75">
      <c r="C2" s="17" t="s">
        <v>37</v>
      </c>
      <c r="E2" s="14"/>
    </row>
    <row r="3" spans="7:8" ht="15">
      <c r="G3" s="11"/>
      <c r="H3" s="15"/>
    </row>
    <row r="4" spans="7:8" ht="15">
      <c r="G4" s="11"/>
      <c r="H4" s="15"/>
    </row>
    <row r="5" spans="7:8" ht="15">
      <c r="G5" s="11"/>
      <c r="H5" s="15"/>
    </row>
    <row r="6" spans="1:37" ht="31.5" customHeight="1">
      <c r="A6" s="3" t="s">
        <v>1</v>
      </c>
      <c r="B6" s="5" t="s">
        <v>26</v>
      </c>
      <c r="C6" s="5" t="s">
        <v>27</v>
      </c>
      <c r="AD6" s="1" t="s">
        <v>28</v>
      </c>
      <c r="AE6" s="1" t="s">
        <v>29</v>
      </c>
      <c r="AF6" s="1" t="s">
        <v>31</v>
      </c>
      <c r="AG6" s="2" t="s">
        <v>33</v>
      </c>
      <c r="AH6" s="2" t="s">
        <v>34</v>
      </c>
      <c r="AI6" s="2" t="s">
        <v>30</v>
      </c>
      <c r="AJ6" s="2" t="s">
        <v>35</v>
      </c>
      <c r="AK6" s="2" t="s">
        <v>36</v>
      </c>
    </row>
    <row r="7" spans="1:37" ht="15.75" thickBot="1">
      <c r="A7" s="3">
        <v>1</v>
      </c>
      <c r="B7" s="25">
        <v>3400</v>
      </c>
      <c r="C7" s="25">
        <v>4100</v>
      </c>
      <c r="E7" t="s">
        <v>38</v>
      </c>
      <c r="AA7">
        <f>IF(ISBLANK(B7),0,1)</f>
        <v>1</v>
      </c>
      <c r="AB7">
        <f>IF(ISBLANK(C7),0,1)</f>
        <v>1</v>
      </c>
      <c r="AD7">
        <f>AVERAGE(B7:B56)</f>
        <v>3270</v>
      </c>
      <c r="AE7">
        <f>AVERAGE(C7:C56)</f>
        <v>3950</v>
      </c>
      <c r="AF7">
        <f>AI57/F8</f>
        <v>-680</v>
      </c>
      <c r="AG7">
        <f>IF(ISBLANK(B7),0,(B7-AD$7)^2)</f>
        <v>16900</v>
      </c>
      <c r="AH7">
        <f>IF(ISBLANK(C7),0,(C7-AE$7)^2)</f>
        <v>22500</v>
      </c>
      <c r="AI7">
        <f>IF(ISBLANK(B7),0,(B7-C7))</f>
        <v>-700</v>
      </c>
      <c r="AJ7">
        <f>IF(ISBLANK(B7),0,(B7-C7)^2)</f>
        <v>490000</v>
      </c>
      <c r="AK7">
        <f>IF(ISBLANK(B7),0,(AI7-AF$7)^2)</f>
        <v>400</v>
      </c>
    </row>
    <row r="8" spans="1:37" ht="18" customHeight="1" thickBot="1">
      <c r="A8" s="3">
        <v>2</v>
      </c>
      <c r="B8" s="25">
        <v>3600</v>
      </c>
      <c r="C8" s="25">
        <v>4200</v>
      </c>
      <c r="E8" s="6" t="s">
        <v>4</v>
      </c>
      <c r="F8" s="8">
        <f>AA57</f>
        <v>10</v>
      </c>
      <c r="AA8">
        <f aca="true" t="shared" si="0" ref="AA8:AB56">IF(ISBLANK(B8),0,1)</f>
        <v>1</v>
      </c>
      <c r="AB8">
        <f t="shared" si="0"/>
        <v>1</v>
      </c>
      <c r="AG8">
        <f aca="true" t="shared" si="1" ref="AG8:AH56">IF(ISBLANK(B8),0,(B8-AD$7)^2)</f>
        <v>108900</v>
      </c>
      <c r="AH8">
        <f t="shared" si="1"/>
        <v>62500</v>
      </c>
      <c r="AI8">
        <f aca="true" t="shared" si="2" ref="AI8:AI56">IF(ISBLANK(B8),0,(B8-C8))</f>
        <v>-600</v>
      </c>
      <c r="AJ8">
        <f aca="true" t="shared" si="3" ref="AJ8:AJ56">IF(ISBLANK(B8),0,(B8-C8)^2)</f>
        <v>360000</v>
      </c>
      <c r="AK8">
        <f aca="true" t="shared" si="4" ref="AK8:AK56">IF(ISBLANK(B8),0,(AI8-AF$7)^2)</f>
        <v>6400</v>
      </c>
    </row>
    <row r="9" spans="1:37" ht="15">
      <c r="A9" s="3">
        <v>3</v>
      </c>
      <c r="B9" s="25">
        <v>3000</v>
      </c>
      <c r="C9" s="25">
        <v>4300</v>
      </c>
      <c r="AA9">
        <f t="shared" si="0"/>
        <v>1</v>
      </c>
      <c r="AB9">
        <f t="shared" si="0"/>
        <v>1</v>
      </c>
      <c r="AD9" t="s">
        <v>10</v>
      </c>
      <c r="AE9" t="s">
        <v>10</v>
      </c>
      <c r="AF9" t="s">
        <v>32</v>
      </c>
      <c r="AG9">
        <f t="shared" si="1"/>
        <v>72900</v>
      </c>
      <c r="AH9">
        <f t="shared" si="1"/>
        <v>122500</v>
      </c>
      <c r="AI9">
        <f t="shared" si="2"/>
        <v>-1300</v>
      </c>
      <c r="AJ9">
        <f t="shared" si="3"/>
        <v>1690000</v>
      </c>
      <c r="AK9">
        <f t="shared" si="4"/>
        <v>384400</v>
      </c>
    </row>
    <row r="10" spans="1:37" ht="15.75" customHeight="1">
      <c r="A10" s="3">
        <v>4</v>
      </c>
      <c r="B10" s="25">
        <v>3500</v>
      </c>
      <c r="C10" s="25">
        <v>3600</v>
      </c>
      <c r="E10" s="6"/>
      <c r="F10" s="18"/>
      <c r="AA10">
        <f t="shared" si="0"/>
        <v>1</v>
      </c>
      <c r="AB10">
        <f t="shared" si="0"/>
        <v>1</v>
      </c>
      <c r="AD10" t="s">
        <v>11</v>
      </c>
      <c r="AE10" t="s">
        <v>12</v>
      </c>
      <c r="AF10" s="2" t="s">
        <v>30</v>
      </c>
      <c r="AG10">
        <f t="shared" si="1"/>
        <v>52900</v>
      </c>
      <c r="AH10">
        <f t="shared" si="1"/>
        <v>122500</v>
      </c>
      <c r="AI10">
        <f t="shared" si="2"/>
        <v>-100</v>
      </c>
      <c r="AJ10">
        <f t="shared" si="3"/>
        <v>10000</v>
      </c>
      <c r="AK10">
        <f t="shared" si="4"/>
        <v>336400</v>
      </c>
    </row>
    <row r="11" spans="1:37" ht="15">
      <c r="A11" s="3">
        <v>5</v>
      </c>
      <c r="B11" s="25">
        <v>2900</v>
      </c>
      <c r="C11" s="25">
        <v>3500</v>
      </c>
      <c r="AA11">
        <f t="shared" si="0"/>
        <v>1</v>
      </c>
      <c r="AB11">
        <f t="shared" si="0"/>
        <v>1</v>
      </c>
      <c r="AD11">
        <f>AG57/(F8-1)</f>
        <v>51222.22222222222</v>
      </c>
      <c r="AE11">
        <f>AH57/(F10-1)</f>
        <v>-1105000</v>
      </c>
      <c r="AF11">
        <f>AK57/(F8-1)</f>
        <v>159555.55555555556</v>
      </c>
      <c r="AG11">
        <f t="shared" si="1"/>
        <v>136900</v>
      </c>
      <c r="AH11">
        <f t="shared" si="1"/>
        <v>202500</v>
      </c>
      <c r="AI11">
        <f t="shared" si="2"/>
        <v>-600</v>
      </c>
      <c r="AJ11">
        <f t="shared" si="3"/>
        <v>360000</v>
      </c>
      <c r="AK11">
        <f t="shared" si="4"/>
        <v>6400</v>
      </c>
    </row>
    <row r="12" spans="1:37" ht="15">
      <c r="A12" s="3">
        <v>6</v>
      </c>
      <c r="B12" s="25">
        <v>3100</v>
      </c>
      <c r="C12" s="25">
        <v>4200</v>
      </c>
      <c r="E12" s="10" t="s">
        <v>6</v>
      </c>
      <c r="AA12">
        <f t="shared" si="0"/>
        <v>1</v>
      </c>
      <c r="AB12">
        <f t="shared" si="0"/>
        <v>1</v>
      </c>
      <c r="AG12">
        <f t="shared" si="1"/>
        <v>28900</v>
      </c>
      <c r="AH12">
        <f t="shared" si="1"/>
        <v>62500</v>
      </c>
      <c r="AI12">
        <f t="shared" si="2"/>
        <v>-1100</v>
      </c>
      <c r="AJ12">
        <f t="shared" si="3"/>
        <v>1210000</v>
      </c>
      <c r="AK12">
        <f t="shared" si="4"/>
        <v>176400</v>
      </c>
    </row>
    <row r="13" spans="1:37" ht="15">
      <c r="A13" s="3">
        <v>7</v>
      </c>
      <c r="B13" s="25">
        <v>3200</v>
      </c>
      <c r="C13" s="25">
        <v>4200</v>
      </c>
      <c r="E13" s="9" t="s">
        <v>7</v>
      </c>
      <c r="AA13">
        <f t="shared" si="0"/>
        <v>1</v>
      </c>
      <c r="AB13">
        <f t="shared" si="0"/>
        <v>1</v>
      </c>
      <c r="AE13" s="2" t="s">
        <v>15</v>
      </c>
      <c r="AG13">
        <f t="shared" si="1"/>
        <v>4900</v>
      </c>
      <c r="AH13">
        <f t="shared" si="1"/>
        <v>62500</v>
      </c>
      <c r="AI13">
        <f t="shared" si="2"/>
        <v>-1000</v>
      </c>
      <c r="AJ13">
        <f t="shared" si="3"/>
        <v>1000000</v>
      </c>
      <c r="AK13">
        <f t="shared" si="4"/>
        <v>102400</v>
      </c>
    </row>
    <row r="14" spans="1:37" ht="15">
      <c r="A14" s="3">
        <v>8</v>
      </c>
      <c r="B14" s="25">
        <v>3400</v>
      </c>
      <c r="C14" s="25">
        <v>4300</v>
      </c>
      <c r="E14">
        <v>0.05</v>
      </c>
      <c r="F14">
        <v>0.01</v>
      </c>
      <c r="G14">
        <v>0.001</v>
      </c>
      <c r="AA14">
        <f t="shared" si="0"/>
        <v>1</v>
      </c>
      <c r="AB14">
        <f t="shared" si="0"/>
        <v>1</v>
      </c>
      <c r="AD14" t="s">
        <v>11</v>
      </c>
      <c r="AE14" t="s">
        <v>12</v>
      </c>
      <c r="AF14" s="2" t="s">
        <v>30</v>
      </c>
      <c r="AG14">
        <f t="shared" si="1"/>
        <v>16900</v>
      </c>
      <c r="AH14">
        <f t="shared" si="1"/>
        <v>122500</v>
      </c>
      <c r="AI14">
        <f t="shared" si="2"/>
        <v>-900</v>
      </c>
      <c r="AJ14">
        <f t="shared" si="3"/>
        <v>810000</v>
      </c>
      <c r="AK14">
        <f t="shared" si="4"/>
        <v>48400</v>
      </c>
    </row>
    <row r="15" spans="1:37" ht="15">
      <c r="A15" s="3">
        <v>9</v>
      </c>
      <c r="B15" s="25">
        <v>3200</v>
      </c>
      <c r="C15" s="25">
        <v>3500</v>
      </c>
      <c r="E15">
        <f>TINV(E14,$F8-1)</f>
        <v>2.2621571627982053</v>
      </c>
      <c r="F15">
        <f>TINV(F14,$F8-1)</f>
        <v>3.2498355415921263</v>
      </c>
      <c r="G15">
        <f>TINV(G14,$F8-1)</f>
        <v>4.780912585931138</v>
      </c>
      <c r="AA15">
        <f t="shared" si="0"/>
        <v>1</v>
      </c>
      <c r="AB15">
        <f t="shared" si="0"/>
        <v>1</v>
      </c>
      <c r="AD15">
        <f>SQRT(AD11)</f>
        <v>226.3232692902394</v>
      </c>
      <c r="AE15" t="e">
        <f>SQRT(AE11)</f>
        <v>#NUM!</v>
      </c>
      <c r="AF15">
        <f>SQRT(AF11)</f>
        <v>399.44405810520647</v>
      </c>
      <c r="AG15">
        <f t="shared" si="1"/>
        <v>4900</v>
      </c>
      <c r="AH15">
        <f t="shared" si="1"/>
        <v>202500</v>
      </c>
      <c r="AI15">
        <f t="shared" si="2"/>
        <v>-300</v>
      </c>
      <c r="AJ15">
        <f t="shared" si="3"/>
        <v>90000</v>
      </c>
      <c r="AK15">
        <f t="shared" si="4"/>
        <v>144400</v>
      </c>
    </row>
    <row r="16" spans="1:37" ht="15">
      <c r="A16" s="3">
        <v>10</v>
      </c>
      <c r="B16" s="25">
        <v>3400</v>
      </c>
      <c r="C16" s="25">
        <v>3600</v>
      </c>
      <c r="AA16">
        <f t="shared" si="0"/>
        <v>1</v>
      </c>
      <c r="AB16">
        <f t="shared" si="0"/>
        <v>1</v>
      </c>
      <c r="AG16">
        <f t="shared" si="1"/>
        <v>16900</v>
      </c>
      <c r="AH16">
        <f t="shared" si="1"/>
        <v>122500</v>
      </c>
      <c r="AI16">
        <f t="shared" si="2"/>
        <v>-200</v>
      </c>
      <c r="AJ16">
        <f t="shared" si="3"/>
        <v>40000</v>
      </c>
      <c r="AK16">
        <f t="shared" si="4"/>
        <v>230400</v>
      </c>
    </row>
    <row r="17" spans="1:37" ht="15.75" thickBot="1">
      <c r="A17" s="3">
        <v>11</v>
      </c>
      <c r="B17" s="4"/>
      <c r="C17" s="4"/>
      <c r="AA17">
        <f t="shared" si="0"/>
        <v>0</v>
      </c>
      <c r="AB17">
        <f t="shared" si="0"/>
        <v>0</v>
      </c>
      <c r="AD17" t="s">
        <v>16</v>
      </c>
      <c r="AG17">
        <f t="shared" si="1"/>
        <v>0</v>
      </c>
      <c r="AH17">
        <f t="shared" si="1"/>
        <v>0</v>
      </c>
      <c r="AI17">
        <f t="shared" si="2"/>
        <v>0</v>
      </c>
      <c r="AJ17">
        <f t="shared" si="3"/>
        <v>0</v>
      </c>
      <c r="AK17">
        <f t="shared" si="4"/>
        <v>0</v>
      </c>
    </row>
    <row r="18" spans="1:37" ht="21.75" thickBot="1">
      <c r="A18" s="3">
        <v>12</v>
      </c>
      <c r="B18" s="4"/>
      <c r="C18" s="4"/>
      <c r="F18" s="13" t="s">
        <v>17</v>
      </c>
      <c r="G18" s="12">
        <f>ABS((AF7/(AF15/SQRT(F8))))</f>
        <v>5.3833541024864475</v>
      </c>
      <c r="AA18">
        <f t="shared" si="0"/>
        <v>0</v>
      </c>
      <c r="AB18">
        <f t="shared" si="0"/>
        <v>0</v>
      </c>
      <c r="AD18" t="e">
        <f>SQRT((AD11+AE11)/F8)</f>
        <v>#NUM!</v>
      </c>
      <c r="AG18">
        <f t="shared" si="1"/>
        <v>0</v>
      </c>
      <c r="AH18">
        <f t="shared" si="1"/>
        <v>0</v>
      </c>
      <c r="AI18">
        <f t="shared" si="2"/>
        <v>0</v>
      </c>
      <c r="AJ18">
        <f t="shared" si="3"/>
        <v>0</v>
      </c>
      <c r="AK18">
        <f t="shared" si="4"/>
        <v>0</v>
      </c>
    </row>
    <row r="19" spans="1:37" ht="15">
      <c r="A19" s="3">
        <v>13</v>
      </c>
      <c r="B19" s="4"/>
      <c r="C19" s="4"/>
      <c r="AA19">
        <f t="shared" si="0"/>
        <v>0</v>
      </c>
      <c r="AB19">
        <f t="shared" si="0"/>
        <v>0</v>
      </c>
      <c r="AG19">
        <f t="shared" si="1"/>
        <v>0</v>
      </c>
      <c r="AH19">
        <f t="shared" si="1"/>
        <v>0</v>
      </c>
      <c r="AI19">
        <f t="shared" si="2"/>
        <v>0</v>
      </c>
      <c r="AJ19">
        <f t="shared" si="3"/>
        <v>0</v>
      </c>
      <c r="AK19">
        <f t="shared" si="4"/>
        <v>0</v>
      </c>
    </row>
    <row r="20" spans="1:37" ht="15">
      <c r="A20" s="3">
        <v>14</v>
      </c>
      <c r="B20" s="4"/>
      <c r="C20" s="4"/>
      <c r="E20" t="s">
        <v>18</v>
      </c>
      <c r="AA20">
        <f t="shared" si="0"/>
        <v>0</v>
      </c>
      <c r="AB20">
        <f t="shared" si="0"/>
        <v>0</v>
      </c>
      <c r="AG20">
        <f t="shared" si="1"/>
        <v>0</v>
      </c>
      <c r="AH20">
        <f t="shared" si="1"/>
        <v>0</v>
      </c>
      <c r="AI20">
        <f t="shared" si="2"/>
        <v>0</v>
      </c>
      <c r="AJ20">
        <f t="shared" si="3"/>
        <v>0</v>
      </c>
      <c r="AK20">
        <f t="shared" si="4"/>
        <v>0</v>
      </c>
    </row>
    <row r="21" spans="1:37" ht="15">
      <c r="A21" s="3">
        <v>15</v>
      </c>
      <c r="B21" s="4"/>
      <c r="C21" s="4"/>
      <c r="AA21">
        <f t="shared" si="0"/>
        <v>0</v>
      </c>
      <c r="AB21">
        <f t="shared" si="0"/>
        <v>0</v>
      </c>
      <c r="AG21">
        <f t="shared" si="1"/>
        <v>0</v>
      </c>
      <c r="AH21">
        <f t="shared" si="1"/>
        <v>0</v>
      </c>
      <c r="AI21">
        <f t="shared" si="2"/>
        <v>0</v>
      </c>
      <c r="AJ21">
        <f t="shared" si="3"/>
        <v>0</v>
      </c>
      <c r="AK21">
        <f t="shared" si="4"/>
        <v>0</v>
      </c>
    </row>
    <row r="22" spans="1:37" ht="15">
      <c r="A22" s="3">
        <v>16</v>
      </c>
      <c r="B22" s="4"/>
      <c r="C22" s="4"/>
      <c r="E22" t="s">
        <v>23</v>
      </c>
      <c r="G22" t="str">
        <f>IF(G18&gt;G15,"СУЩЕСТВЕННЫ НА УРОВНЕ 0,001",IF(G18&gt;F15,"СУЩЕСТВЕННЫ НА УРОВНЕ 0,01",IF(G18&gt;E15,"СУЩЕСТВЕННЫ НА УРОВНЕ 0,05","НЕ СУЩЕСТВЕННЫ")))</f>
        <v>СУЩЕСТВЕННЫ НА УРОВНЕ 0,001</v>
      </c>
      <c r="AA22">
        <f t="shared" si="0"/>
        <v>0</v>
      </c>
      <c r="AB22">
        <f t="shared" si="0"/>
        <v>0</v>
      </c>
      <c r="AG22">
        <f t="shared" si="1"/>
        <v>0</v>
      </c>
      <c r="AH22">
        <f t="shared" si="1"/>
        <v>0</v>
      </c>
      <c r="AI22">
        <f t="shared" si="2"/>
        <v>0</v>
      </c>
      <c r="AJ22">
        <f t="shared" si="3"/>
        <v>0</v>
      </c>
      <c r="AK22">
        <f t="shared" si="4"/>
        <v>0</v>
      </c>
    </row>
    <row r="23" spans="1:37" ht="15">
      <c r="A23" s="3">
        <v>17</v>
      </c>
      <c r="B23" s="4"/>
      <c r="C23" s="4"/>
      <c r="AA23">
        <f t="shared" si="0"/>
        <v>0</v>
      </c>
      <c r="AB23">
        <f t="shared" si="0"/>
        <v>0</v>
      </c>
      <c r="AG23">
        <f t="shared" si="1"/>
        <v>0</v>
      </c>
      <c r="AH23">
        <f t="shared" si="1"/>
        <v>0</v>
      </c>
      <c r="AI23">
        <f t="shared" si="2"/>
        <v>0</v>
      </c>
      <c r="AJ23">
        <f t="shared" si="3"/>
        <v>0</v>
      </c>
      <c r="AK23">
        <f t="shared" si="4"/>
        <v>0</v>
      </c>
    </row>
    <row r="24" spans="1:37" ht="15">
      <c r="A24" s="3">
        <v>18</v>
      </c>
      <c r="B24" s="4"/>
      <c r="C24" s="4"/>
      <c r="AA24">
        <f t="shared" si="0"/>
        <v>0</v>
      </c>
      <c r="AB24">
        <f t="shared" si="0"/>
        <v>0</v>
      </c>
      <c r="AG24">
        <f t="shared" si="1"/>
        <v>0</v>
      </c>
      <c r="AH24">
        <f t="shared" si="1"/>
        <v>0</v>
      </c>
      <c r="AI24">
        <f t="shared" si="2"/>
        <v>0</v>
      </c>
      <c r="AJ24">
        <f t="shared" si="3"/>
        <v>0</v>
      </c>
      <c r="AK24">
        <f t="shared" si="4"/>
        <v>0</v>
      </c>
    </row>
    <row r="25" spans="1:37" ht="15">
      <c r="A25" s="3">
        <v>19</v>
      </c>
      <c r="B25" s="4"/>
      <c r="C25" s="4"/>
      <c r="AA25">
        <f t="shared" si="0"/>
        <v>0</v>
      </c>
      <c r="AB25">
        <f t="shared" si="0"/>
        <v>0</v>
      </c>
      <c r="AG25">
        <f t="shared" si="1"/>
        <v>0</v>
      </c>
      <c r="AH25">
        <f t="shared" si="1"/>
        <v>0</v>
      </c>
      <c r="AI25">
        <f t="shared" si="2"/>
        <v>0</v>
      </c>
      <c r="AJ25">
        <f t="shared" si="3"/>
        <v>0</v>
      </c>
      <c r="AK25">
        <f t="shared" si="4"/>
        <v>0</v>
      </c>
    </row>
    <row r="26" spans="1:37" ht="15">
      <c r="A26" s="3">
        <v>20</v>
      </c>
      <c r="B26" s="4"/>
      <c r="C26" s="4"/>
      <c r="AA26">
        <f t="shared" si="0"/>
        <v>0</v>
      </c>
      <c r="AB26">
        <f t="shared" si="0"/>
        <v>0</v>
      </c>
      <c r="AG26">
        <f t="shared" si="1"/>
        <v>0</v>
      </c>
      <c r="AH26">
        <f t="shared" si="1"/>
        <v>0</v>
      </c>
      <c r="AI26">
        <f t="shared" si="2"/>
        <v>0</v>
      </c>
      <c r="AJ26">
        <f t="shared" si="3"/>
        <v>0</v>
      </c>
      <c r="AK26">
        <f t="shared" si="4"/>
        <v>0</v>
      </c>
    </row>
    <row r="27" spans="1:37" ht="15">
      <c r="A27" s="3">
        <v>21</v>
      </c>
      <c r="B27" s="4"/>
      <c r="C27" s="4"/>
      <c r="AA27">
        <f t="shared" si="0"/>
        <v>0</v>
      </c>
      <c r="AB27">
        <f t="shared" si="0"/>
        <v>0</v>
      </c>
      <c r="AG27">
        <f t="shared" si="1"/>
        <v>0</v>
      </c>
      <c r="AH27">
        <f t="shared" si="1"/>
        <v>0</v>
      </c>
      <c r="AI27">
        <f t="shared" si="2"/>
        <v>0</v>
      </c>
      <c r="AJ27">
        <f t="shared" si="3"/>
        <v>0</v>
      </c>
      <c r="AK27">
        <f t="shared" si="4"/>
        <v>0</v>
      </c>
    </row>
    <row r="28" spans="1:37" ht="15">
      <c r="A28" s="3">
        <v>22</v>
      </c>
      <c r="B28" s="4"/>
      <c r="C28" s="4"/>
      <c r="AA28">
        <f t="shared" si="0"/>
        <v>0</v>
      </c>
      <c r="AB28">
        <f t="shared" si="0"/>
        <v>0</v>
      </c>
      <c r="AG28">
        <f t="shared" si="1"/>
        <v>0</v>
      </c>
      <c r="AH28">
        <f t="shared" si="1"/>
        <v>0</v>
      </c>
      <c r="AI28">
        <f t="shared" si="2"/>
        <v>0</v>
      </c>
      <c r="AJ28">
        <f t="shared" si="3"/>
        <v>0</v>
      </c>
      <c r="AK28">
        <f t="shared" si="4"/>
        <v>0</v>
      </c>
    </row>
    <row r="29" spans="1:37" ht="15">
      <c r="A29" s="3">
        <v>23</v>
      </c>
      <c r="B29" s="4"/>
      <c r="C29" s="4"/>
      <c r="AA29">
        <f t="shared" si="0"/>
        <v>0</v>
      </c>
      <c r="AB29">
        <f t="shared" si="0"/>
        <v>0</v>
      </c>
      <c r="AG29">
        <f t="shared" si="1"/>
        <v>0</v>
      </c>
      <c r="AH29">
        <f t="shared" si="1"/>
        <v>0</v>
      </c>
      <c r="AI29">
        <f t="shared" si="2"/>
        <v>0</v>
      </c>
      <c r="AJ29">
        <f t="shared" si="3"/>
        <v>0</v>
      </c>
      <c r="AK29">
        <f t="shared" si="4"/>
        <v>0</v>
      </c>
    </row>
    <row r="30" spans="1:37" ht="15">
      <c r="A30" s="3">
        <v>24</v>
      </c>
      <c r="B30" s="4"/>
      <c r="C30" s="4"/>
      <c r="AA30">
        <f t="shared" si="0"/>
        <v>0</v>
      </c>
      <c r="AB30">
        <f t="shared" si="0"/>
        <v>0</v>
      </c>
      <c r="AG30">
        <f t="shared" si="1"/>
        <v>0</v>
      </c>
      <c r="AH30">
        <f t="shared" si="1"/>
        <v>0</v>
      </c>
      <c r="AI30">
        <f t="shared" si="2"/>
        <v>0</v>
      </c>
      <c r="AJ30">
        <f t="shared" si="3"/>
        <v>0</v>
      </c>
      <c r="AK30">
        <f t="shared" si="4"/>
        <v>0</v>
      </c>
    </row>
    <row r="31" spans="1:37" ht="15">
      <c r="A31" s="3">
        <v>25</v>
      </c>
      <c r="B31" s="4"/>
      <c r="C31" s="4"/>
      <c r="AA31">
        <f t="shared" si="0"/>
        <v>0</v>
      </c>
      <c r="AB31">
        <f t="shared" si="0"/>
        <v>0</v>
      </c>
      <c r="AG31">
        <f t="shared" si="1"/>
        <v>0</v>
      </c>
      <c r="AH31">
        <f t="shared" si="1"/>
        <v>0</v>
      </c>
      <c r="AI31">
        <f t="shared" si="2"/>
        <v>0</v>
      </c>
      <c r="AJ31">
        <f t="shared" si="3"/>
        <v>0</v>
      </c>
      <c r="AK31">
        <f t="shared" si="4"/>
        <v>0</v>
      </c>
    </row>
    <row r="32" spans="1:37" ht="15">
      <c r="A32" s="3">
        <v>26</v>
      </c>
      <c r="B32" s="4"/>
      <c r="C32" s="4"/>
      <c r="AA32">
        <f t="shared" si="0"/>
        <v>0</v>
      </c>
      <c r="AB32">
        <f t="shared" si="0"/>
        <v>0</v>
      </c>
      <c r="AG32">
        <f t="shared" si="1"/>
        <v>0</v>
      </c>
      <c r="AH32">
        <f t="shared" si="1"/>
        <v>0</v>
      </c>
      <c r="AI32">
        <f t="shared" si="2"/>
        <v>0</v>
      </c>
      <c r="AJ32">
        <f t="shared" si="3"/>
        <v>0</v>
      </c>
      <c r="AK32">
        <f t="shared" si="4"/>
        <v>0</v>
      </c>
    </row>
    <row r="33" spans="1:37" ht="15">
      <c r="A33" s="3">
        <v>27</v>
      </c>
      <c r="B33" s="4"/>
      <c r="C33" s="4"/>
      <c r="AA33">
        <f t="shared" si="0"/>
        <v>0</v>
      </c>
      <c r="AB33">
        <f t="shared" si="0"/>
        <v>0</v>
      </c>
      <c r="AG33">
        <f t="shared" si="1"/>
        <v>0</v>
      </c>
      <c r="AH33">
        <f t="shared" si="1"/>
        <v>0</v>
      </c>
      <c r="AI33">
        <f t="shared" si="2"/>
        <v>0</v>
      </c>
      <c r="AJ33">
        <f t="shared" si="3"/>
        <v>0</v>
      </c>
      <c r="AK33">
        <f t="shared" si="4"/>
        <v>0</v>
      </c>
    </row>
    <row r="34" spans="1:37" ht="15">
      <c r="A34" s="3">
        <v>28</v>
      </c>
      <c r="B34" s="4"/>
      <c r="C34" s="4"/>
      <c r="AA34">
        <f t="shared" si="0"/>
        <v>0</v>
      </c>
      <c r="AB34">
        <f t="shared" si="0"/>
        <v>0</v>
      </c>
      <c r="AG34">
        <f t="shared" si="1"/>
        <v>0</v>
      </c>
      <c r="AH34">
        <f t="shared" si="1"/>
        <v>0</v>
      </c>
      <c r="AI34">
        <f t="shared" si="2"/>
        <v>0</v>
      </c>
      <c r="AJ34">
        <f t="shared" si="3"/>
        <v>0</v>
      </c>
      <c r="AK34">
        <f t="shared" si="4"/>
        <v>0</v>
      </c>
    </row>
    <row r="35" spans="1:37" ht="15">
      <c r="A35" s="3">
        <v>29</v>
      </c>
      <c r="B35" s="4"/>
      <c r="C35" s="4"/>
      <c r="AA35">
        <f t="shared" si="0"/>
        <v>0</v>
      </c>
      <c r="AB35">
        <f t="shared" si="0"/>
        <v>0</v>
      </c>
      <c r="AG35">
        <f t="shared" si="1"/>
        <v>0</v>
      </c>
      <c r="AH35">
        <f t="shared" si="1"/>
        <v>0</v>
      </c>
      <c r="AI35">
        <f t="shared" si="2"/>
        <v>0</v>
      </c>
      <c r="AJ35">
        <f t="shared" si="3"/>
        <v>0</v>
      </c>
      <c r="AK35">
        <f t="shared" si="4"/>
        <v>0</v>
      </c>
    </row>
    <row r="36" spans="1:37" ht="15">
      <c r="A36" s="3">
        <v>30</v>
      </c>
      <c r="B36" s="4"/>
      <c r="C36" s="4"/>
      <c r="AA36">
        <f t="shared" si="0"/>
        <v>0</v>
      </c>
      <c r="AB36">
        <f t="shared" si="0"/>
        <v>0</v>
      </c>
      <c r="AG36">
        <f t="shared" si="1"/>
        <v>0</v>
      </c>
      <c r="AH36">
        <f t="shared" si="1"/>
        <v>0</v>
      </c>
      <c r="AI36">
        <f t="shared" si="2"/>
        <v>0</v>
      </c>
      <c r="AJ36">
        <f t="shared" si="3"/>
        <v>0</v>
      </c>
      <c r="AK36">
        <f t="shared" si="4"/>
        <v>0</v>
      </c>
    </row>
    <row r="37" spans="1:37" ht="15">
      <c r="A37" s="3">
        <v>31</v>
      </c>
      <c r="B37" s="4"/>
      <c r="C37" s="4"/>
      <c r="AA37">
        <f t="shared" si="0"/>
        <v>0</v>
      </c>
      <c r="AB37">
        <f t="shared" si="0"/>
        <v>0</v>
      </c>
      <c r="AG37">
        <f t="shared" si="1"/>
        <v>0</v>
      </c>
      <c r="AH37">
        <f t="shared" si="1"/>
        <v>0</v>
      </c>
      <c r="AI37">
        <f t="shared" si="2"/>
        <v>0</v>
      </c>
      <c r="AJ37">
        <f t="shared" si="3"/>
        <v>0</v>
      </c>
      <c r="AK37">
        <f t="shared" si="4"/>
        <v>0</v>
      </c>
    </row>
    <row r="38" spans="1:37" ht="15">
      <c r="A38" s="3">
        <v>32</v>
      </c>
      <c r="B38" s="4"/>
      <c r="C38" s="4"/>
      <c r="AA38">
        <f t="shared" si="0"/>
        <v>0</v>
      </c>
      <c r="AB38">
        <f t="shared" si="0"/>
        <v>0</v>
      </c>
      <c r="AG38">
        <f t="shared" si="1"/>
        <v>0</v>
      </c>
      <c r="AH38">
        <f t="shared" si="1"/>
        <v>0</v>
      </c>
      <c r="AI38">
        <f t="shared" si="2"/>
        <v>0</v>
      </c>
      <c r="AJ38">
        <f t="shared" si="3"/>
        <v>0</v>
      </c>
      <c r="AK38">
        <f t="shared" si="4"/>
        <v>0</v>
      </c>
    </row>
    <row r="39" spans="1:37" ht="15">
      <c r="A39" s="3">
        <v>33</v>
      </c>
      <c r="B39" s="4"/>
      <c r="C39" s="4"/>
      <c r="AA39">
        <f t="shared" si="0"/>
        <v>0</v>
      </c>
      <c r="AB39">
        <f t="shared" si="0"/>
        <v>0</v>
      </c>
      <c r="AG39">
        <f t="shared" si="1"/>
        <v>0</v>
      </c>
      <c r="AH39">
        <f t="shared" si="1"/>
        <v>0</v>
      </c>
      <c r="AI39">
        <f t="shared" si="2"/>
        <v>0</v>
      </c>
      <c r="AJ39">
        <f t="shared" si="3"/>
        <v>0</v>
      </c>
      <c r="AK39">
        <f t="shared" si="4"/>
        <v>0</v>
      </c>
    </row>
    <row r="40" spans="1:37" ht="15">
      <c r="A40" s="3">
        <v>34</v>
      </c>
      <c r="B40" s="4"/>
      <c r="C40" s="4"/>
      <c r="AA40">
        <f t="shared" si="0"/>
        <v>0</v>
      </c>
      <c r="AB40">
        <f t="shared" si="0"/>
        <v>0</v>
      </c>
      <c r="AG40">
        <f t="shared" si="1"/>
        <v>0</v>
      </c>
      <c r="AH40">
        <f t="shared" si="1"/>
        <v>0</v>
      </c>
      <c r="AI40">
        <f t="shared" si="2"/>
        <v>0</v>
      </c>
      <c r="AJ40">
        <f t="shared" si="3"/>
        <v>0</v>
      </c>
      <c r="AK40">
        <f t="shared" si="4"/>
        <v>0</v>
      </c>
    </row>
    <row r="41" spans="1:37" ht="15">
      <c r="A41" s="3">
        <v>35</v>
      </c>
      <c r="B41" s="4"/>
      <c r="C41" s="4"/>
      <c r="AA41">
        <f t="shared" si="0"/>
        <v>0</v>
      </c>
      <c r="AB41">
        <f t="shared" si="0"/>
        <v>0</v>
      </c>
      <c r="AG41">
        <f t="shared" si="1"/>
        <v>0</v>
      </c>
      <c r="AH41">
        <f t="shared" si="1"/>
        <v>0</v>
      </c>
      <c r="AI41">
        <f t="shared" si="2"/>
        <v>0</v>
      </c>
      <c r="AJ41">
        <f t="shared" si="3"/>
        <v>0</v>
      </c>
      <c r="AK41">
        <f t="shared" si="4"/>
        <v>0</v>
      </c>
    </row>
    <row r="42" spans="1:37" ht="15">
      <c r="A42" s="3">
        <v>36</v>
      </c>
      <c r="B42" s="4"/>
      <c r="C42" s="4"/>
      <c r="AA42">
        <f t="shared" si="0"/>
        <v>0</v>
      </c>
      <c r="AB42">
        <f t="shared" si="0"/>
        <v>0</v>
      </c>
      <c r="AG42">
        <f t="shared" si="1"/>
        <v>0</v>
      </c>
      <c r="AH42">
        <f t="shared" si="1"/>
        <v>0</v>
      </c>
      <c r="AI42">
        <f t="shared" si="2"/>
        <v>0</v>
      </c>
      <c r="AJ42">
        <f t="shared" si="3"/>
        <v>0</v>
      </c>
      <c r="AK42">
        <f t="shared" si="4"/>
        <v>0</v>
      </c>
    </row>
    <row r="43" spans="1:37" ht="15">
      <c r="A43" s="3">
        <v>37</v>
      </c>
      <c r="B43" s="4"/>
      <c r="C43" s="4"/>
      <c r="AA43">
        <f t="shared" si="0"/>
        <v>0</v>
      </c>
      <c r="AB43">
        <f t="shared" si="0"/>
        <v>0</v>
      </c>
      <c r="AG43">
        <f t="shared" si="1"/>
        <v>0</v>
      </c>
      <c r="AH43">
        <f t="shared" si="1"/>
        <v>0</v>
      </c>
      <c r="AI43">
        <f t="shared" si="2"/>
        <v>0</v>
      </c>
      <c r="AJ43">
        <f t="shared" si="3"/>
        <v>0</v>
      </c>
      <c r="AK43">
        <f t="shared" si="4"/>
        <v>0</v>
      </c>
    </row>
    <row r="44" spans="1:37" ht="15">
      <c r="A44" s="3">
        <v>38</v>
      </c>
      <c r="B44" s="4"/>
      <c r="C44" s="4"/>
      <c r="AA44">
        <f t="shared" si="0"/>
        <v>0</v>
      </c>
      <c r="AB44">
        <f t="shared" si="0"/>
        <v>0</v>
      </c>
      <c r="AG44">
        <f t="shared" si="1"/>
        <v>0</v>
      </c>
      <c r="AH44">
        <f t="shared" si="1"/>
        <v>0</v>
      </c>
      <c r="AI44">
        <f t="shared" si="2"/>
        <v>0</v>
      </c>
      <c r="AJ44">
        <f t="shared" si="3"/>
        <v>0</v>
      </c>
      <c r="AK44">
        <f t="shared" si="4"/>
        <v>0</v>
      </c>
    </row>
    <row r="45" spans="1:37" ht="15">
      <c r="A45" s="3">
        <v>39</v>
      </c>
      <c r="B45" s="4"/>
      <c r="C45" s="4"/>
      <c r="AA45">
        <f t="shared" si="0"/>
        <v>0</v>
      </c>
      <c r="AB45">
        <f t="shared" si="0"/>
        <v>0</v>
      </c>
      <c r="AG45">
        <f t="shared" si="1"/>
        <v>0</v>
      </c>
      <c r="AH45">
        <f t="shared" si="1"/>
        <v>0</v>
      </c>
      <c r="AI45">
        <f t="shared" si="2"/>
        <v>0</v>
      </c>
      <c r="AJ45">
        <f t="shared" si="3"/>
        <v>0</v>
      </c>
      <c r="AK45">
        <f t="shared" si="4"/>
        <v>0</v>
      </c>
    </row>
    <row r="46" spans="1:37" ht="15">
      <c r="A46" s="3">
        <v>40</v>
      </c>
      <c r="B46" s="4"/>
      <c r="C46" s="4"/>
      <c r="AA46">
        <f t="shared" si="0"/>
        <v>0</v>
      </c>
      <c r="AB46">
        <f t="shared" si="0"/>
        <v>0</v>
      </c>
      <c r="AG46">
        <f t="shared" si="1"/>
        <v>0</v>
      </c>
      <c r="AH46">
        <f t="shared" si="1"/>
        <v>0</v>
      </c>
      <c r="AI46">
        <f t="shared" si="2"/>
        <v>0</v>
      </c>
      <c r="AJ46">
        <f t="shared" si="3"/>
        <v>0</v>
      </c>
      <c r="AK46">
        <f t="shared" si="4"/>
        <v>0</v>
      </c>
    </row>
    <row r="47" spans="1:37" ht="15">
      <c r="A47" s="3">
        <v>41</v>
      </c>
      <c r="B47" s="4"/>
      <c r="C47" s="4"/>
      <c r="AA47">
        <f t="shared" si="0"/>
        <v>0</v>
      </c>
      <c r="AB47">
        <f t="shared" si="0"/>
        <v>0</v>
      </c>
      <c r="AG47">
        <f t="shared" si="1"/>
        <v>0</v>
      </c>
      <c r="AH47">
        <f t="shared" si="1"/>
        <v>0</v>
      </c>
      <c r="AI47">
        <f t="shared" si="2"/>
        <v>0</v>
      </c>
      <c r="AJ47">
        <f t="shared" si="3"/>
        <v>0</v>
      </c>
      <c r="AK47">
        <f t="shared" si="4"/>
        <v>0</v>
      </c>
    </row>
    <row r="48" spans="1:37" ht="15">
      <c r="A48" s="3">
        <v>42</v>
      </c>
      <c r="B48" s="4"/>
      <c r="C48" s="4"/>
      <c r="AA48">
        <f t="shared" si="0"/>
        <v>0</v>
      </c>
      <c r="AB48">
        <f t="shared" si="0"/>
        <v>0</v>
      </c>
      <c r="AG48">
        <f t="shared" si="1"/>
        <v>0</v>
      </c>
      <c r="AH48">
        <f t="shared" si="1"/>
        <v>0</v>
      </c>
      <c r="AI48">
        <f t="shared" si="2"/>
        <v>0</v>
      </c>
      <c r="AJ48">
        <f t="shared" si="3"/>
        <v>0</v>
      </c>
      <c r="AK48">
        <f t="shared" si="4"/>
        <v>0</v>
      </c>
    </row>
    <row r="49" spans="1:37" ht="15">
      <c r="A49" s="3">
        <v>43</v>
      </c>
      <c r="B49" s="4"/>
      <c r="C49" s="4"/>
      <c r="AA49">
        <f t="shared" si="0"/>
        <v>0</v>
      </c>
      <c r="AB49">
        <f t="shared" si="0"/>
        <v>0</v>
      </c>
      <c r="AG49">
        <f t="shared" si="1"/>
        <v>0</v>
      </c>
      <c r="AH49">
        <f t="shared" si="1"/>
        <v>0</v>
      </c>
      <c r="AI49">
        <f t="shared" si="2"/>
        <v>0</v>
      </c>
      <c r="AJ49">
        <f t="shared" si="3"/>
        <v>0</v>
      </c>
      <c r="AK49">
        <f t="shared" si="4"/>
        <v>0</v>
      </c>
    </row>
    <row r="50" spans="1:37" ht="15">
      <c r="A50" s="3">
        <v>44</v>
      </c>
      <c r="B50" s="4"/>
      <c r="C50" s="4"/>
      <c r="AA50">
        <f t="shared" si="0"/>
        <v>0</v>
      </c>
      <c r="AB50">
        <f t="shared" si="0"/>
        <v>0</v>
      </c>
      <c r="AG50">
        <f t="shared" si="1"/>
        <v>0</v>
      </c>
      <c r="AH50">
        <f t="shared" si="1"/>
        <v>0</v>
      </c>
      <c r="AI50">
        <f t="shared" si="2"/>
        <v>0</v>
      </c>
      <c r="AJ50">
        <f t="shared" si="3"/>
        <v>0</v>
      </c>
      <c r="AK50">
        <f t="shared" si="4"/>
        <v>0</v>
      </c>
    </row>
    <row r="51" spans="1:37" ht="15">
      <c r="A51" s="3">
        <v>45</v>
      </c>
      <c r="B51" s="4"/>
      <c r="C51" s="4"/>
      <c r="AA51">
        <f t="shared" si="0"/>
        <v>0</v>
      </c>
      <c r="AB51">
        <f t="shared" si="0"/>
        <v>0</v>
      </c>
      <c r="AG51">
        <f t="shared" si="1"/>
        <v>0</v>
      </c>
      <c r="AH51">
        <f t="shared" si="1"/>
        <v>0</v>
      </c>
      <c r="AI51">
        <f t="shared" si="2"/>
        <v>0</v>
      </c>
      <c r="AJ51">
        <f t="shared" si="3"/>
        <v>0</v>
      </c>
      <c r="AK51">
        <f t="shared" si="4"/>
        <v>0</v>
      </c>
    </row>
    <row r="52" spans="1:37" ht="15">
      <c r="A52" s="3">
        <v>46</v>
      </c>
      <c r="B52" s="4"/>
      <c r="C52" s="4"/>
      <c r="AA52">
        <f t="shared" si="0"/>
        <v>0</v>
      </c>
      <c r="AB52">
        <f t="shared" si="0"/>
        <v>0</v>
      </c>
      <c r="AG52">
        <f t="shared" si="1"/>
        <v>0</v>
      </c>
      <c r="AH52">
        <f t="shared" si="1"/>
        <v>0</v>
      </c>
      <c r="AI52">
        <f t="shared" si="2"/>
        <v>0</v>
      </c>
      <c r="AJ52">
        <f t="shared" si="3"/>
        <v>0</v>
      </c>
      <c r="AK52">
        <f t="shared" si="4"/>
        <v>0</v>
      </c>
    </row>
    <row r="53" spans="1:37" ht="15">
      <c r="A53" s="3">
        <v>47</v>
      </c>
      <c r="B53" s="4"/>
      <c r="C53" s="4"/>
      <c r="AA53">
        <f t="shared" si="0"/>
        <v>0</v>
      </c>
      <c r="AB53">
        <f t="shared" si="0"/>
        <v>0</v>
      </c>
      <c r="AG53">
        <f t="shared" si="1"/>
        <v>0</v>
      </c>
      <c r="AH53">
        <f t="shared" si="1"/>
        <v>0</v>
      </c>
      <c r="AI53">
        <f t="shared" si="2"/>
        <v>0</v>
      </c>
      <c r="AJ53">
        <f t="shared" si="3"/>
        <v>0</v>
      </c>
      <c r="AK53">
        <f t="shared" si="4"/>
        <v>0</v>
      </c>
    </row>
    <row r="54" spans="1:37" ht="15">
      <c r="A54" s="3">
        <v>48</v>
      </c>
      <c r="B54" s="4"/>
      <c r="C54" s="4"/>
      <c r="AA54">
        <f t="shared" si="0"/>
        <v>0</v>
      </c>
      <c r="AB54">
        <f t="shared" si="0"/>
        <v>0</v>
      </c>
      <c r="AG54">
        <f t="shared" si="1"/>
        <v>0</v>
      </c>
      <c r="AH54">
        <f t="shared" si="1"/>
        <v>0</v>
      </c>
      <c r="AI54">
        <f t="shared" si="2"/>
        <v>0</v>
      </c>
      <c r="AJ54">
        <f t="shared" si="3"/>
        <v>0</v>
      </c>
      <c r="AK54">
        <f t="shared" si="4"/>
        <v>0</v>
      </c>
    </row>
    <row r="55" spans="1:37" ht="15">
      <c r="A55" s="3">
        <v>49</v>
      </c>
      <c r="B55" s="4"/>
      <c r="C55" s="4"/>
      <c r="AA55">
        <f t="shared" si="0"/>
        <v>0</v>
      </c>
      <c r="AB55">
        <f t="shared" si="0"/>
        <v>0</v>
      </c>
      <c r="AG55">
        <f t="shared" si="1"/>
        <v>0</v>
      </c>
      <c r="AH55">
        <f t="shared" si="1"/>
        <v>0</v>
      </c>
      <c r="AI55">
        <f t="shared" si="2"/>
        <v>0</v>
      </c>
      <c r="AJ55">
        <f t="shared" si="3"/>
        <v>0</v>
      </c>
      <c r="AK55">
        <f t="shared" si="4"/>
        <v>0</v>
      </c>
    </row>
    <row r="56" spans="1:37" ht="15">
      <c r="A56" s="3">
        <v>50</v>
      </c>
      <c r="B56" s="4"/>
      <c r="C56" s="4"/>
      <c r="AA56">
        <f t="shared" si="0"/>
        <v>0</v>
      </c>
      <c r="AB56">
        <f t="shared" si="0"/>
        <v>0</v>
      </c>
      <c r="AG56">
        <f t="shared" si="1"/>
        <v>0</v>
      </c>
      <c r="AH56">
        <f t="shared" si="1"/>
        <v>0</v>
      </c>
      <c r="AI56">
        <f t="shared" si="2"/>
        <v>0</v>
      </c>
      <c r="AJ56">
        <f t="shared" si="3"/>
        <v>0</v>
      </c>
      <c r="AK56">
        <f t="shared" si="4"/>
        <v>0</v>
      </c>
    </row>
    <row r="57" spans="27:37" ht="15">
      <c r="AA57">
        <f>SUM(AA7:AA56)</f>
        <v>10</v>
      </c>
      <c r="AB57">
        <f>SUM(AB7:AB56)</f>
        <v>10</v>
      </c>
      <c r="AG57">
        <f>SUM(AG7:AG56)</f>
        <v>461000</v>
      </c>
      <c r="AH57">
        <f>SUM(AH7:AH56)</f>
        <v>1105000</v>
      </c>
      <c r="AI57">
        <f>SUM(AI7:AI56)</f>
        <v>-6800</v>
      </c>
      <c r="AJ57">
        <f>SUM(AJ7:AJ56)</f>
        <v>6060000</v>
      </c>
      <c r="AK57">
        <f>SUM(AK7:AK56)</f>
        <v>1436000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05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9.140625" style="2" customWidth="1"/>
    <col min="2" max="3" width="18.28125" style="0" customWidth="1"/>
    <col min="8" max="30" width="8.8515625" style="0" customWidth="1"/>
    <col min="31" max="31" width="3.00390625" style="0" customWidth="1"/>
    <col min="33" max="33" width="13.140625" style="0" customWidth="1"/>
    <col min="34" max="46" width="4.421875" style="0" customWidth="1"/>
  </cols>
  <sheetData>
    <row r="1" ht="18.75">
      <c r="B1" s="17" t="s">
        <v>40</v>
      </c>
    </row>
    <row r="2" ht="18.75">
      <c r="B2" s="17" t="s">
        <v>41</v>
      </c>
    </row>
    <row r="3" spans="2:28" ht="18.75">
      <c r="B3" s="17" t="s">
        <v>24</v>
      </c>
      <c r="AB3" t="s">
        <v>42</v>
      </c>
    </row>
    <row r="4" ht="16.5" thickBot="1">
      <c r="E4" s="14" t="s">
        <v>21</v>
      </c>
    </row>
    <row r="5" spans="7:34" ht="15.75" thickBot="1">
      <c r="G5" s="11" t="s">
        <v>19</v>
      </c>
      <c r="H5" s="7">
        <v>1</v>
      </c>
      <c r="X5">
        <v>1</v>
      </c>
      <c r="Y5" s="16">
        <f>IF(ISBLANK(B9)," ",B9)</f>
        <v>12.6</v>
      </c>
      <c r="Z5">
        <f>IF(X5&lt;=($F$10+$F$12),SMALL(Y$5:Y$104,X5)," ")</f>
        <v>11.3</v>
      </c>
      <c r="AA5">
        <f>IF(Z5=" ",0,RANK(Z5,$Z$5:$Z$104))</f>
        <v>20</v>
      </c>
      <c r="AB5" s="4">
        <f>IF(ISBLANK(B9),0,VLOOKUP(B9,$Z$5:$AA$104,2))</f>
        <v>7</v>
      </c>
      <c r="AC5" s="4">
        <f>IF(ISBLANK(C9),0,VLOOKUP(C9,$Z$5:$AA$104,2))</f>
        <v>20</v>
      </c>
      <c r="AG5" t="s">
        <v>45</v>
      </c>
      <c r="AH5">
        <f>IF(F10&gt;F12,F10,F12)</f>
        <v>10</v>
      </c>
    </row>
    <row r="6" spans="7:34" ht="15.75" thickBot="1">
      <c r="G6" s="11" t="s">
        <v>20</v>
      </c>
      <c r="H6" s="7"/>
      <c r="X6">
        <v>2</v>
      </c>
      <c r="Y6" s="16">
        <f aca="true" t="shared" si="0" ref="Y6:Y54">IF(ISBLANK(B10)," ",B10)</f>
        <v>13.2</v>
      </c>
      <c r="Z6">
        <f aca="true" t="shared" si="1" ref="Z6:Z69">IF(X6&lt;=($F$10+$F$12),SMALL(Y$5:Y$104,X6)," ")</f>
        <v>11.4</v>
      </c>
      <c r="AA6">
        <f aca="true" t="shared" si="2" ref="AA6:AA54">IF(Z6=" ",0,RANK(Z6,$Z$5:$Z$104))</f>
        <v>19</v>
      </c>
      <c r="AB6" s="4">
        <f aca="true" t="shared" si="3" ref="AB6:AB54">IF(ISBLANK(B10),0,VLOOKUP(B10,$Z$5:$AA$104,2))</f>
        <v>3</v>
      </c>
      <c r="AC6" s="4">
        <f aca="true" t="shared" si="4" ref="AC6:AC54">IF(ISBLANK(C10),0,VLOOKUP(C10,$Z$5:$AA$104,2))</f>
        <v>2</v>
      </c>
      <c r="AG6" t="s">
        <v>46</v>
      </c>
      <c r="AH6">
        <f>IF(F10&gt;F12,F12,F10)</f>
        <v>10</v>
      </c>
    </row>
    <row r="7" spans="5:45" ht="15">
      <c r="E7" t="str">
        <f>IF(AND(H5=1,H6=1),"ОШИБКА: ЕДИНИЦА МОЖЕТ БЫТЬ ТОЛЬКО ОДНА",IF(AND(ISBLANK(H5),ISBLANK(H6)),"ОШИБКА: В ОДНОМ ИЗ ПОЛЕЙ ДОЛЖНА БЫТЬ ЕДИНИЦА"," "))</f>
        <v> </v>
      </c>
      <c r="G7" s="11"/>
      <c r="H7" s="15"/>
      <c r="X7">
        <v>3</v>
      </c>
      <c r="Y7" s="16">
        <f t="shared" si="0"/>
        <v>12.3</v>
      </c>
      <c r="Z7">
        <f t="shared" si="1"/>
        <v>11.7</v>
      </c>
      <c r="AA7">
        <f t="shared" si="2"/>
        <v>18</v>
      </c>
      <c r="AB7" s="4">
        <f t="shared" si="3"/>
        <v>11</v>
      </c>
      <c r="AC7" s="4">
        <f t="shared" si="4"/>
        <v>5</v>
      </c>
      <c r="AG7" s="4"/>
      <c r="AH7" s="54" t="s">
        <v>45</v>
      </c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</row>
    <row r="8" spans="1:45" ht="31.5" customHeight="1">
      <c r="A8" s="3" t="s">
        <v>1</v>
      </c>
      <c r="B8" s="5" t="s">
        <v>0</v>
      </c>
      <c r="C8" s="5" t="s">
        <v>2</v>
      </c>
      <c r="E8" s="17" t="s">
        <v>49</v>
      </c>
      <c r="X8">
        <v>4</v>
      </c>
      <c r="Y8" s="16">
        <f t="shared" si="0"/>
        <v>13.8</v>
      </c>
      <c r="Z8">
        <f t="shared" si="1"/>
        <v>11.8</v>
      </c>
      <c r="AA8">
        <f t="shared" si="2"/>
        <v>16</v>
      </c>
      <c r="AB8" s="4">
        <f t="shared" si="3"/>
        <v>1</v>
      </c>
      <c r="AC8" s="4">
        <f t="shared" si="4"/>
        <v>19</v>
      </c>
      <c r="AG8" s="5" t="s">
        <v>46</v>
      </c>
      <c r="AH8" s="5">
        <v>3</v>
      </c>
      <c r="AI8" s="4">
        <v>4</v>
      </c>
      <c r="AJ8" s="5">
        <v>5</v>
      </c>
      <c r="AK8" s="4">
        <v>6</v>
      </c>
      <c r="AL8" s="5">
        <v>7</v>
      </c>
      <c r="AM8" s="4">
        <v>8</v>
      </c>
      <c r="AN8" s="5">
        <v>9</v>
      </c>
      <c r="AO8" s="4">
        <v>10</v>
      </c>
      <c r="AP8" s="5">
        <v>11</v>
      </c>
      <c r="AQ8" s="4">
        <v>12</v>
      </c>
      <c r="AR8" s="5">
        <v>13</v>
      </c>
      <c r="AS8" s="4">
        <v>14</v>
      </c>
    </row>
    <row r="9" spans="1:45" ht="15.75" thickBot="1">
      <c r="A9" s="3">
        <v>1</v>
      </c>
      <c r="B9" s="25">
        <v>12.6</v>
      </c>
      <c r="C9" s="25">
        <v>11.3</v>
      </c>
      <c r="E9" t="s">
        <v>3</v>
      </c>
      <c r="O9" s="19"/>
      <c r="P9" s="19"/>
      <c r="X9">
        <v>5</v>
      </c>
      <c r="Y9" s="16">
        <f t="shared" si="0"/>
        <v>11.8</v>
      </c>
      <c r="Z9">
        <f t="shared" si="1"/>
        <v>11.8</v>
      </c>
      <c r="AA9">
        <f t="shared" si="2"/>
        <v>16</v>
      </c>
      <c r="AB9" s="4">
        <f t="shared" si="3"/>
        <v>16</v>
      </c>
      <c r="AC9" s="4">
        <f t="shared" si="4"/>
        <v>12</v>
      </c>
      <c r="AD9">
        <f>IF(ISBLANK(B9),0,1)</f>
        <v>1</v>
      </c>
      <c r="AE9">
        <f>IF(ISBLANK(C9),0,1)</f>
        <v>1</v>
      </c>
      <c r="AG9" s="4">
        <v>5</v>
      </c>
      <c r="AH9" s="4">
        <v>6</v>
      </c>
      <c r="AI9" s="4">
        <v>11</v>
      </c>
      <c r="AJ9" s="4">
        <v>17</v>
      </c>
      <c r="AK9" s="4"/>
      <c r="AL9" s="4"/>
      <c r="AM9" s="4"/>
      <c r="AN9" s="4"/>
      <c r="AO9" s="4"/>
      <c r="AP9" s="4"/>
      <c r="AQ9" s="4"/>
      <c r="AR9" s="4"/>
      <c r="AS9" s="4"/>
    </row>
    <row r="10" spans="1:45" ht="18" customHeight="1" thickBot="1">
      <c r="A10" s="3">
        <v>2</v>
      </c>
      <c r="B10" s="25">
        <v>13.2</v>
      </c>
      <c r="C10" s="25">
        <v>13.3</v>
      </c>
      <c r="E10" s="6" t="s">
        <v>47</v>
      </c>
      <c r="F10" s="8">
        <v>10</v>
      </c>
      <c r="O10" s="19"/>
      <c r="P10" s="19"/>
      <c r="X10">
        <v>6</v>
      </c>
      <c r="Y10" s="16">
        <f t="shared" si="0"/>
        <v>12</v>
      </c>
      <c r="Z10">
        <f t="shared" si="1"/>
        <v>12</v>
      </c>
      <c r="AA10">
        <f t="shared" si="2"/>
        <v>14</v>
      </c>
      <c r="AB10" s="4">
        <f t="shared" si="3"/>
        <v>14</v>
      </c>
      <c r="AC10" s="4">
        <f t="shared" si="4"/>
        <v>14</v>
      </c>
      <c r="AD10">
        <f aca="true" t="shared" si="5" ref="AD10:AE58">IF(ISBLANK(B10),0,1)</f>
        <v>1</v>
      </c>
      <c r="AE10">
        <f aca="true" t="shared" si="6" ref="AE10:AE18">IF(ISBLANK(C10),0,1)</f>
        <v>1</v>
      </c>
      <c r="AG10" s="4">
        <v>6</v>
      </c>
      <c r="AH10" s="4">
        <v>7</v>
      </c>
      <c r="AI10" s="4">
        <v>12</v>
      </c>
      <c r="AJ10" s="4">
        <v>18</v>
      </c>
      <c r="AK10" s="4">
        <v>26</v>
      </c>
      <c r="AL10" s="4"/>
      <c r="AM10" s="4"/>
      <c r="AN10" s="4"/>
      <c r="AO10" s="4"/>
      <c r="AP10" s="4"/>
      <c r="AQ10" s="4"/>
      <c r="AR10" s="4"/>
      <c r="AS10" s="4"/>
    </row>
    <row r="11" spans="1:45" ht="15.75" thickBot="1">
      <c r="A11" s="3">
        <v>3</v>
      </c>
      <c r="B11" s="25">
        <v>12.3</v>
      </c>
      <c r="C11" s="25">
        <v>12.8</v>
      </c>
      <c r="E11" t="s">
        <v>5</v>
      </c>
      <c r="O11" s="19"/>
      <c r="P11" s="19"/>
      <c r="X11">
        <v>7</v>
      </c>
      <c r="Y11" s="16">
        <f t="shared" si="0"/>
        <v>12.1</v>
      </c>
      <c r="Z11">
        <f t="shared" si="1"/>
        <v>12</v>
      </c>
      <c r="AA11">
        <f t="shared" si="2"/>
        <v>14</v>
      </c>
      <c r="AB11" s="4">
        <f t="shared" si="3"/>
        <v>13</v>
      </c>
      <c r="AC11" s="4">
        <f t="shared" si="4"/>
        <v>18</v>
      </c>
      <c r="AD11">
        <f t="shared" si="5"/>
        <v>1</v>
      </c>
      <c r="AE11">
        <f t="shared" si="6"/>
        <v>1</v>
      </c>
      <c r="AG11" s="4">
        <v>7</v>
      </c>
      <c r="AH11" s="4">
        <v>7</v>
      </c>
      <c r="AI11" s="4">
        <v>13</v>
      </c>
      <c r="AJ11" s="4">
        <v>20</v>
      </c>
      <c r="AK11" s="4">
        <v>27</v>
      </c>
      <c r="AL11" s="4">
        <v>36</v>
      </c>
      <c r="AM11" s="4"/>
      <c r="AN11" s="4"/>
      <c r="AO11" s="4"/>
      <c r="AP11" s="4"/>
      <c r="AQ11" s="4"/>
      <c r="AR11" s="4"/>
      <c r="AS11" s="4"/>
    </row>
    <row r="12" spans="1:45" ht="15.75" customHeight="1" thickBot="1">
      <c r="A12" s="3">
        <v>4</v>
      </c>
      <c r="B12" s="25">
        <v>13.8</v>
      </c>
      <c r="C12" s="25">
        <v>11.4</v>
      </c>
      <c r="E12" s="27" t="s">
        <v>48</v>
      </c>
      <c r="F12" s="8">
        <v>10</v>
      </c>
      <c r="O12" s="19"/>
      <c r="P12" s="19"/>
      <c r="X12">
        <v>8</v>
      </c>
      <c r="Y12" s="16">
        <f t="shared" si="0"/>
        <v>12.6</v>
      </c>
      <c r="Z12">
        <f t="shared" si="1"/>
        <v>12.1</v>
      </c>
      <c r="AA12">
        <f t="shared" si="2"/>
        <v>13</v>
      </c>
      <c r="AB12" s="4">
        <f t="shared" si="3"/>
        <v>7</v>
      </c>
      <c r="AC12" s="4">
        <f t="shared" si="4"/>
        <v>16</v>
      </c>
      <c r="AD12">
        <f t="shared" si="5"/>
        <v>1</v>
      </c>
      <c r="AE12">
        <f t="shared" si="6"/>
        <v>1</v>
      </c>
      <c r="AG12" s="4">
        <v>8</v>
      </c>
      <c r="AH12" s="4">
        <v>8</v>
      </c>
      <c r="AI12" s="4">
        <v>14</v>
      </c>
      <c r="AJ12" s="4">
        <v>21</v>
      </c>
      <c r="AK12" s="4">
        <v>29</v>
      </c>
      <c r="AL12" s="4">
        <v>38</v>
      </c>
      <c r="AM12" s="4">
        <v>49</v>
      </c>
      <c r="AN12" s="4"/>
      <c r="AO12" s="4"/>
      <c r="AP12" s="4"/>
      <c r="AQ12" s="4"/>
      <c r="AR12" s="4"/>
      <c r="AS12" s="4"/>
    </row>
    <row r="13" spans="1:45" ht="15">
      <c r="A13" s="3">
        <v>5</v>
      </c>
      <c r="B13" s="25">
        <v>11.8</v>
      </c>
      <c r="C13" s="25">
        <v>12.2</v>
      </c>
      <c r="O13" s="19"/>
      <c r="P13" s="19"/>
      <c r="X13">
        <v>9</v>
      </c>
      <c r="Y13" s="16">
        <f t="shared" si="0"/>
        <v>12.8</v>
      </c>
      <c r="Z13">
        <f t="shared" si="1"/>
        <v>12.2</v>
      </c>
      <c r="AA13">
        <f t="shared" si="2"/>
        <v>12</v>
      </c>
      <c r="AB13" s="4">
        <f t="shared" si="3"/>
        <v>5</v>
      </c>
      <c r="AC13" s="4">
        <f t="shared" si="4"/>
        <v>10</v>
      </c>
      <c r="AD13">
        <f t="shared" si="5"/>
        <v>1</v>
      </c>
      <c r="AE13">
        <f t="shared" si="6"/>
        <v>1</v>
      </c>
      <c r="AG13" s="4">
        <v>9</v>
      </c>
      <c r="AH13" s="4">
        <v>8</v>
      </c>
      <c r="AI13" s="4">
        <v>15</v>
      </c>
      <c r="AJ13" s="4">
        <v>22</v>
      </c>
      <c r="AK13" s="4">
        <v>31</v>
      </c>
      <c r="AL13" s="4">
        <v>40</v>
      </c>
      <c r="AM13" s="4">
        <v>51</v>
      </c>
      <c r="AN13" s="4">
        <v>63</v>
      </c>
      <c r="AO13" s="4"/>
      <c r="AP13" s="4"/>
      <c r="AQ13" s="4"/>
      <c r="AR13" s="4"/>
      <c r="AS13" s="4"/>
    </row>
    <row r="14" spans="1:45" ht="15">
      <c r="A14" s="3">
        <v>6</v>
      </c>
      <c r="B14" s="25">
        <v>12</v>
      </c>
      <c r="C14" s="25">
        <v>12</v>
      </c>
      <c r="E14" s="23" t="s">
        <v>44</v>
      </c>
      <c r="O14" s="19"/>
      <c r="P14" s="19"/>
      <c r="X14">
        <v>10</v>
      </c>
      <c r="Y14" s="16">
        <f t="shared" si="0"/>
        <v>13</v>
      </c>
      <c r="Z14">
        <f t="shared" si="1"/>
        <v>12.3</v>
      </c>
      <c r="AA14">
        <f t="shared" si="2"/>
        <v>11</v>
      </c>
      <c r="AB14" s="4">
        <f t="shared" si="3"/>
        <v>4</v>
      </c>
      <c r="AC14" s="4">
        <f t="shared" si="4"/>
        <v>9</v>
      </c>
      <c r="AD14">
        <f t="shared" si="5"/>
        <v>1</v>
      </c>
      <c r="AE14">
        <f t="shared" si="6"/>
        <v>1</v>
      </c>
      <c r="AG14" s="4">
        <v>10</v>
      </c>
      <c r="AH14" s="4">
        <v>9</v>
      </c>
      <c r="AI14" s="4">
        <v>15</v>
      </c>
      <c r="AJ14" s="4">
        <v>23</v>
      </c>
      <c r="AK14" s="4">
        <v>32</v>
      </c>
      <c r="AL14" s="4">
        <v>42</v>
      </c>
      <c r="AM14" s="4">
        <v>53</v>
      </c>
      <c r="AN14" s="4">
        <v>65</v>
      </c>
      <c r="AO14" s="4">
        <v>78</v>
      </c>
      <c r="AP14" s="4"/>
      <c r="AQ14" s="4"/>
      <c r="AR14" s="4"/>
      <c r="AS14" s="4"/>
    </row>
    <row r="15" spans="1:45" ht="15">
      <c r="A15" s="3">
        <v>7</v>
      </c>
      <c r="B15" s="25">
        <v>12.1</v>
      </c>
      <c r="C15" s="25">
        <v>11.7</v>
      </c>
      <c r="E15" s="9" t="s">
        <v>7</v>
      </c>
      <c r="O15" s="19"/>
      <c r="P15" s="19"/>
      <c r="X15">
        <v>11</v>
      </c>
      <c r="Y15" s="16" t="str">
        <f t="shared" si="0"/>
        <v> </v>
      </c>
      <c r="Z15">
        <f t="shared" si="1"/>
        <v>12.4</v>
      </c>
      <c r="AA15">
        <f t="shared" si="2"/>
        <v>10</v>
      </c>
      <c r="AB15" s="4">
        <f t="shared" si="3"/>
        <v>0</v>
      </c>
      <c r="AC15" s="4">
        <f t="shared" si="4"/>
        <v>0</v>
      </c>
      <c r="AD15">
        <f t="shared" si="5"/>
        <v>1</v>
      </c>
      <c r="AE15">
        <f t="shared" si="6"/>
        <v>1</v>
      </c>
      <c r="AG15" s="4">
        <v>11</v>
      </c>
      <c r="AH15" s="4">
        <v>9</v>
      </c>
      <c r="AI15" s="4">
        <v>16</v>
      </c>
      <c r="AJ15" s="4">
        <v>24</v>
      </c>
      <c r="AK15" s="4">
        <v>34</v>
      </c>
      <c r="AL15" s="4">
        <v>44</v>
      </c>
      <c r="AM15" s="4">
        <v>55</v>
      </c>
      <c r="AN15" s="4">
        <v>68</v>
      </c>
      <c r="AO15" s="4">
        <v>81</v>
      </c>
      <c r="AP15" s="4">
        <v>96</v>
      </c>
      <c r="AQ15" s="4"/>
      <c r="AR15" s="4"/>
      <c r="AS15" s="4"/>
    </row>
    <row r="16" spans="1:45" ht="15.75">
      <c r="A16" s="3">
        <v>8</v>
      </c>
      <c r="B16" s="25">
        <v>12.6</v>
      </c>
      <c r="C16" s="25">
        <v>11.8</v>
      </c>
      <c r="E16" s="24">
        <v>0.05</v>
      </c>
      <c r="F16" s="24">
        <v>0.01</v>
      </c>
      <c r="J16" s="16"/>
      <c r="O16" s="19"/>
      <c r="P16" s="19"/>
      <c r="X16">
        <v>12</v>
      </c>
      <c r="Y16" s="16" t="str">
        <f t="shared" si="0"/>
        <v> </v>
      </c>
      <c r="Z16">
        <f t="shared" si="1"/>
        <v>12.5</v>
      </c>
      <c r="AA16">
        <f t="shared" si="2"/>
        <v>9</v>
      </c>
      <c r="AB16" s="4">
        <f t="shared" si="3"/>
        <v>0</v>
      </c>
      <c r="AC16" s="4">
        <f t="shared" si="4"/>
        <v>0</v>
      </c>
      <c r="AD16">
        <f t="shared" si="5"/>
        <v>1</v>
      </c>
      <c r="AE16">
        <f t="shared" si="6"/>
        <v>1</v>
      </c>
      <c r="AG16" s="4">
        <v>12</v>
      </c>
      <c r="AH16" s="4">
        <v>10</v>
      </c>
      <c r="AI16" s="4">
        <v>17</v>
      </c>
      <c r="AJ16" s="4">
        <v>26</v>
      </c>
      <c r="AK16" s="4">
        <v>35</v>
      </c>
      <c r="AL16" s="4">
        <v>46</v>
      </c>
      <c r="AM16" s="4">
        <v>58</v>
      </c>
      <c r="AN16" s="4">
        <v>71</v>
      </c>
      <c r="AO16" s="4">
        <v>85</v>
      </c>
      <c r="AP16" s="4">
        <v>100</v>
      </c>
      <c r="AQ16" s="4">
        <v>115</v>
      </c>
      <c r="AR16" s="4"/>
      <c r="AS16" s="4"/>
    </row>
    <row r="17" spans="1:45" ht="15.75">
      <c r="A17" s="3">
        <v>9</v>
      </c>
      <c r="B17" s="25">
        <v>12.8</v>
      </c>
      <c r="C17" s="25">
        <v>12.4</v>
      </c>
      <c r="E17" s="24">
        <f ca="1">INDIRECT(ADDRESS(4+AH5,31+AH6))</f>
        <v>78</v>
      </c>
      <c r="F17" s="24">
        <f ca="1">INDIRECT(ADDRESS(19+AH5,31+AH6))</f>
        <v>71</v>
      </c>
      <c r="J17" s="16"/>
      <c r="O17" s="19"/>
      <c r="P17" s="19"/>
      <c r="X17">
        <v>13</v>
      </c>
      <c r="Y17" s="16" t="str">
        <f t="shared" si="0"/>
        <v> </v>
      </c>
      <c r="Z17">
        <f t="shared" si="1"/>
        <v>12.6</v>
      </c>
      <c r="AA17">
        <f t="shared" si="2"/>
        <v>7</v>
      </c>
      <c r="AB17" s="4">
        <f t="shared" si="3"/>
        <v>0</v>
      </c>
      <c r="AC17" s="4">
        <f t="shared" si="4"/>
        <v>0</v>
      </c>
      <c r="AD17">
        <f t="shared" si="5"/>
        <v>1</v>
      </c>
      <c r="AE17">
        <f t="shared" si="6"/>
        <v>1</v>
      </c>
      <c r="AG17" s="4">
        <v>13</v>
      </c>
      <c r="AH17" s="4">
        <v>10</v>
      </c>
      <c r="AI17" s="4">
        <v>18</v>
      </c>
      <c r="AJ17" s="4">
        <v>27</v>
      </c>
      <c r="AK17" s="4">
        <v>37</v>
      </c>
      <c r="AL17" s="4">
        <v>48</v>
      </c>
      <c r="AM17" s="4">
        <v>60</v>
      </c>
      <c r="AN17" s="4">
        <v>73</v>
      </c>
      <c r="AO17" s="4">
        <v>88</v>
      </c>
      <c r="AP17" s="4">
        <v>103</v>
      </c>
      <c r="AQ17" s="4">
        <v>119</v>
      </c>
      <c r="AR17" s="4">
        <v>137</v>
      </c>
      <c r="AS17" s="4"/>
    </row>
    <row r="18" spans="1:45" ht="15">
      <c r="A18" s="3">
        <v>10</v>
      </c>
      <c r="B18" s="25">
        <v>13</v>
      </c>
      <c r="C18" s="25">
        <v>12.5</v>
      </c>
      <c r="J18" s="16"/>
      <c r="O18" s="19"/>
      <c r="P18" s="19"/>
      <c r="X18">
        <v>14</v>
      </c>
      <c r="Y18" s="16" t="str">
        <f t="shared" si="0"/>
        <v> </v>
      </c>
      <c r="Z18">
        <f t="shared" si="1"/>
        <v>12.6</v>
      </c>
      <c r="AA18">
        <f t="shared" si="2"/>
        <v>7</v>
      </c>
      <c r="AB18" s="4">
        <f t="shared" si="3"/>
        <v>0</v>
      </c>
      <c r="AC18" s="4">
        <f t="shared" si="4"/>
        <v>0</v>
      </c>
      <c r="AD18">
        <f t="shared" si="5"/>
        <v>1</v>
      </c>
      <c r="AE18">
        <f t="shared" si="6"/>
        <v>1</v>
      </c>
      <c r="AG18" s="4">
        <v>14</v>
      </c>
      <c r="AH18" s="4">
        <v>11</v>
      </c>
      <c r="AI18" s="4">
        <v>19</v>
      </c>
      <c r="AJ18" s="4">
        <v>28</v>
      </c>
      <c r="AK18" s="4">
        <v>38</v>
      </c>
      <c r="AL18" s="4">
        <v>50</v>
      </c>
      <c r="AM18" s="4">
        <v>63</v>
      </c>
      <c r="AN18" s="4">
        <v>76</v>
      </c>
      <c r="AO18" s="4">
        <v>91</v>
      </c>
      <c r="AP18" s="4">
        <v>106</v>
      </c>
      <c r="AQ18" s="4">
        <v>123</v>
      </c>
      <c r="AR18" s="4">
        <v>141</v>
      </c>
      <c r="AS18" s="4">
        <v>160</v>
      </c>
    </row>
    <row r="19" spans="1:45" ht="15.75" thickBot="1">
      <c r="A19" s="3">
        <v>11</v>
      </c>
      <c r="B19" s="4"/>
      <c r="C19" s="4"/>
      <c r="J19" s="16"/>
      <c r="O19" s="19"/>
      <c r="P19" s="19"/>
      <c r="X19">
        <v>15</v>
      </c>
      <c r="Y19" s="16" t="str">
        <f t="shared" si="0"/>
        <v> </v>
      </c>
      <c r="Z19">
        <f t="shared" si="1"/>
        <v>12.8</v>
      </c>
      <c r="AA19">
        <f t="shared" si="2"/>
        <v>5</v>
      </c>
      <c r="AB19" s="4">
        <f t="shared" si="3"/>
        <v>0</v>
      </c>
      <c r="AC19" s="4">
        <f t="shared" si="4"/>
        <v>0</v>
      </c>
      <c r="AD19">
        <f aca="true" t="shared" si="7" ref="AD19:AD28">IF(ISBLANK(B19),0,1)</f>
        <v>0</v>
      </c>
      <c r="AE19">
        <f t="shared" si="5"/>
        <v>0</v>
      </c>
      <c r="AG19" s="4">
        <v>15</v>
      </c>
      <c r="AH19" s="4">
        <v>11</v>
      </c>
      <c r="AI19" s="4">
        <v>20</v>
      </c>
      <c r="AJ19" s="4">
        <v>29</v>
      </c>
      <c r="AK19" s="4">
        <v>40</v>
      </c>
      <c r="AL19" s="4">
        <v>52</v>
      </c>
      <c r="AM19" s="4">
        <v>65</v>
      </c>
      <c r="AN19" s="4">
        <v>79</v>
      </c>
      <c r="AO19" s="4">
        <v>94</v>
      </c>
      <c r="AP19" s="4">
        <v>110</v>
      </c>
      <c r="AQ19" s="4">
        <v>127</v>
      </c>
      <c r="AR19" s="4">
        <v>145</v>
      </c>
      <c r="AS19" s="4">
        <v>164</v>
      </c>
    </row>
    <row r="20" spans="1:45" ht="21.75" thickBot="1">
      <c r="A20" s="3">
        <v>12</v>
      </c>
      <c r="B20" s="4"/>
      <c r="C20" s="4"/>
      <c r="F20" s="13" t="s">
        <v>43</v>
      </c>
      <c r="G20" s="12">
        <f>IF(AB55&lt;AC55,AB55,AC55)</f>
        <v>81</v>
      </c>
      <c r="J20" s="16"/>
      <c r="O20" s="19"/>
      <c r="P20" s="19"/>
      <c r="X20">
        <v>16</v>
      </c>
      <c r="Y20" s="16" t="str">
        <f t="shared" si="0"/>
        <v> </v>
      </c>
      <c r="Z20">
        <f t="shared" si="1"/>
        <v>12.8</v>
      </c>
      <c r="AA20">
        <f t="shared" si="2"/>
        <v>5</v>
      </c>
      <c r="AB20" s="4">
        <f t="shared" si="3"/>
        <v>0</v>
      </c>
      <c r="AC20" s="4">
        <f t="shared" si="4"/>
        <v>0</v>
      </c>
      <c r="AD20">
        <f t="shared" si="7"/>
        <v>0</v>
      </c>
      <c r="AE20">
        <f t="shared" si="5"/>
        <v>0</v>
      </c>
      <c r="AG20" s="4">
        <v>16</v>
      </c>
      <c r="AH20" s="4">
        <v>12</v>
      </c>
      <c r="AI20" s="4">
        <v>21</v>
      </c>
      <c r="AJ20" s="4">
        <v>31</v>
      </c>
      <c r="AK20" s="4">
        <v>42</v>
      </c>
      <c r="AL20" s="4">
        <v>54</v>
      </c>
      <c r="AM20" s="4">
        <v>67</v>
      </c>
      <c r="AN20" s="4">
        <v>82</v>
      </c>
      <c r="AO20" s="4">
        <v>97</v>
      </c>
      <c r="AP20" s="4">
        <v>114</v>
      </c>
      <c r="AQ20" s="4">
        <v>131</v>
      </c>
      <c r="AR20" s="4">
        <v>150</v>
      </c>
      <c r="AS20" s="4">
        <v>169</v>
      </c>
    </row>
    <row r="21" spans="1:45" ht="15">
      <c r="A21" s="3">
        <v>13</v>
      </c>
      <c r="B21" s="4"/>
      <c r="C21" s="4"/>
      <c r="J21" s="16"/>
      <c r="O21" s="19"/>
      <c r="P21" s="19"/>
      <c r="X21">
        <v>17</v>
      </c>
      <c r="Y21" s="16" t="str">
        <f t="shared" si="0"/>
        <v> </v>
      </c>
      <c r="Z21">
        <f t="shared" si="1"/>
        <v>13</v>
      </c>
      <c r="AA21">
        <f t="shared" si="2"/>
        <v>4</v>
      </c>
      <c r="AB21" s="4">
        <f t="shared" si="3"/>
        <v>0</v>
      </c>
      <c r="AC21" s="4">
        <f t="shared" si="4"/>
        <v>0</v>
      </c>
      <c r="AD21">
        <f t="shared" si="7"/>
        <v>0</v>
      </c>
      <c r="AE21">
        <f t="shared" si="5"/>
        <v>0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ht="15">
      <c r="A22" s="3">
        <v>14</v>
      </c>
      <c r="B22" s="4"/>
      <c r="C22" s="4"/>
      <c r="E22" t="s">
        <v>18</v>
      </c>
      <c r="J22" s="16"/>
      <c r="O22" s="19"/>
      <c r="P22" s="19"/>
      <c r="X22">
        <v>18</v>
      </c>
      <c r="Y22" s="16" t="str">
        <f t="shared" si="0"/>
        <v> </v>
      </c>
      <c r="Z22">
        <f t="shared" si="1"/>
        <v>13.2</v>
      </c>
      <c r="AA22">
        <f t="shared" si="2"/>
        <v>3</v>
      </c>
      <c r="AB22" s="4">
        <f t="shared" si="3"/>
        <v>0</v>
      </c>
      <c r="AC22" s="4">
        <f t="shared" si="4"/>
        <v>0</v>
      </c>
      <c r="AD22">
        <f t="shared" si="7"/>
        <v>0</v>
      </c>
      <c r="AE22">
        <f t="shared" si="5"/>
        <v>0</v>
      </c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ht="15.75">
      <c r="A23" s="3">
        <v>15</v>
      </c>
      <c r="B23" s="4"/>
      <c r="C23" s="4"/>
      <c r="E23" t="s">
        <v>22</v>
      </c>
      <c r="H23" s="14">
        <f>IF(G20&gt;E17,E16,IF(G20&gt;F17,F16,G16))</f>
        <v>0.05</v>
      </c>
      <c r="J23" s="16"/>
      <c r="O23" s="19"/>
      <c r="P23" s="19"/>
      <c r="X23">
        <v>19</v>
      </c>
      <c r="Y23" s="16" t="str">
        <f t="shared" si="0"/>
        <v> </v>
      </c>
      <c r="Z23">
        <f t="shared" si="1"/>
        <v>13.3</v>
      </c>
      <c r="AA23">
        <f t="shared" si="2"/>
        <v>2</v>
      </c>
      <c r="AB23" s="4">
        <f t="shared" si="3"/>
        <v>0</v>
      </c>
      <c r="AC23" s="4">
        <f t="shared" si="4"/>
        <v>0</v>
      </c>
      <c r="AD23">
        <f t="shared" si="7"/>
        <v>0</v>
      </c>
      <c r="AE23">
        <f t="shared" si="5"/>
        <v>0</v>
      </c>
      <c r="AG23" s="5"/>
      <c r="AH23" s="5">
        <v>3</v>
      </c>
      <c r="AI23" s="4">
        <v>4</v>
      </c>
      <c r="AJ23" s="5">
        <v>5</v>
      </c>
      <c r="AK23" s="4">
        <v>6</v>
      </c>
      <c r="AL23" s="5">
        <v>7</v>
      </c>
      <c r="AM23" s="4">
        <v>8</v>
      </c>
      <c r="AN23" s="5">
        <v>9</v>
      </c>
      <c r="AO23" s="4">
        <v>10</v>
      </c>
      <c r="AP23" s="5">
        <v>11</v>
      </c>
      <c r="AQ23" s="4">
        <v>12</v>
      </c>
      <c r="AR23" s="5">
        <v>13</v>
      </c>
      <c r="AS23" s="4">
        <v>14</v>
      </c>
    </row>
    <row r="24" spans="1:45" ht="18.75">
      <c r="A24" s="3">
        <v>16</v>
      </c>
      <c r="B24" s="4"/>
      <c r="C24" s="4"/>
      <c r="E24" t="s">
        <v>23</v>
      </c>
      <c r="G24" s="17" t="str">
        <f>IF(G20&lt;G17,"СУЩЕСТВЕННЫ","НЕ СУЩЕСТВЕННЫ")</f>
        <v>НЕ СУЩЕСТВЕННЫ</v>
      </c>
      <c r="J24" s="16"/>
      <c r="O24" s="19"/>
      <c r="P24" s="19"/>
      <c r="X24">
        <v>20</v>
      </c>
      <c r="Y24" s="16" t="str">
        <f t="shared" si="0"/>
        <v> </v>
      </c>
      <c r="Z24">
        <f t="shared" si="1"/>
        <v>13.8</v>
      </c>
      <c r="AA24">
        <f t="shared" si="2"/>
        <v>1</v>
      </c>
      <c r="AB24" s="4">
        <f t="shared" si="3"/>
        <v>0</v>
      </c>
      <c r="AC24" s="4">
        <f t="shared" si="4"/>
        <v>0</v>
      </c>
      <c r="AD24">
        <f t="shared" si="7"/>
        <v>0</v>
      </c>
      <c r="AE24">
        <f t="shared" si="5"/>
        <v>0</v>
      </c>
      <c r="AG24" s="4">
        <v>5</v>
      </c>
      <c r="AH24" s="4"/>
      <c r="AI24" s="4"/>
      <c r="AJ24" s="4">
        <v>15</v>
      </c>
      <c r="AK24" s="4"/>
      <c r="AL24" s="4"/>
      <c r="AM24" s="4"/>
      <c r="AN24" s="4"/>
      <c r="AO24" s="4"/>
      <c r="AP24" s="4"/>
      <c r="AQ24" s="4"/>
      <c r="AR24" s="4"/>
      <c r="AS24" s="4"/>
    </row>
    <row r="25" spans="1:45" ht="15">
      <c r="A25" s="3">
        <v>17</v>
      </c>
      <c r="B25" s="4"/>
      <c r="C25" s="4"/>
      <c r="J25" s="16"/>
      <c r="O25" s="19"/>
      <c r="P25" s="19"/>
      <c r="X25">
        <v>21</v>
      </c>
      <c r="Y25" s="16" t="str">
        <f t="shared" si="0"/>
        <v> </v>
      </c>
      <c r="Z25" t="str">
        <f t="shared" si="1"/>
        <v> </v>
      </c>
      <c r="AA25">
        <f t="shared" si="2"/>
        <v>0</v>
      </c>
      <c r="AB25" s="4">
        <f t="shared" si="3"/>
        <v>0</v>
      </c>
      <c r="AC25" s="4">
        <f t="shared" si="4"/>
        <v>0</v>
      </c>
      <c r="AD25">
        <f t="shared" si="7"/>
        <v>0</v>
      </c>
      <c r="AE25">
        <f t="shared" si="5"/>
        <v>0</v>
      </c>
      <c r="AG25" s="4">
        <v>6</v>
      </c>
      <c r="AH25" s="4"/>
      <c r="AI25" s="4">
        <v>10</v>
      </c>
      <c r="AJ25" s="4">
        <v>16</v>
      </c>
      <c r="AK25" s="4">
        <v>23</v>
      </c>
      <c r="AL25" s="4"/>
      <c r="AM25" s="4"/>
      <c r="AN25" s="4"/>
      <c r="AO25" s="4"/>
      <c r="AP25" s="4"/>
      <c r="AQ25" s="4"/>
      <c r="AR25" s="4"/>
      <c r="AS25" s="4"/>
    </row>
    <row r="26" spans="1:45" ht="15">
      <c r="A26" s="3">
        <v>18</v>
      </c>
      <c r="B26" s="4"/>
      <c r="C26" s="4"/>
      <c r="J26" s="16"/>
      <c r="O26" s="19"/>
      <c r="P26" s="19"/>
      <c r="X26">
        <v>22</v>
      </c>
      <c r="Y26" s="16" t="str">
        <f t="shared" si="0"/>
        <v> </v>
      </c>
      <c r="Z26" t="str">
        <f t="shared" si="1"/>
        <v> </v>
      </c>
      <c r="AA26">
        <f t="shared" si="2"/>
        <v>0</v>
      </c>
      <c r="AB26" s="4">
        <f t="shared" si="3"/>
        <v>0</v>
      </c>
      <c r="AC26" s="4">
        <f t="shared" si="4"/>
        <v>0</v>
      </c>
      <c r="AD26">
        <f t="shared" si="7"/>
        <v>0</v>
      </c>
      <c r="AE26">
        <f t="shared" si="5"/>
        <v>0</v>
      </c>
      <c r="AG26" s="4">
        <v>7</v>
      </c>
      <c r="AH26" s="4"/>
      <c r="AI26" s="4">
        <v>10</v>
      </c>
      <c r="AJ26" s="4">
        <v>17</v>
      </c>
      <c r="AK26" s="4">
        <v>24</v>
      </c>
      <c r="AL26" s="4">
        <v>32</v>
      </c>
      <c r="AM26" s="4"/>
      <c r="AN26" s="4"/>
      <c r="AO26" s="4"/>
      <c r="AP26" s="4"/>
      <c r="AQ26" s="4"/>
      <c r="AR26" s="4"/>
      <c r="AS26" s="4"/>
    </row>
    <row r="27" spans="1:45" ht="15">
      <c r="A27" s="3">
        <v>19</v>
      </c>
      <c r="B27" s="4"/>
      <c r="C27" s="4"/>
      <c r="J27" s="16"/>
      <c r="O27" s="19"/>
      <c r="P27" s="19"/>
      <c r="X27">
        <v>23</v>
      </c>
      <c r="Y27" s="16" t="str">
        <f t="shared" si="0"/>
        <v> </v>
      </c>
      <c r="Z27" t="str">
        <f t="shared" si="1"/>
        <v> </v>
      </c>
      <c r="AA27">
        <f t="shared" si="2"/>
        <v>0</v>
      </c>
      <c r="AB27" s="4">
        <f t="shared" si="3"/>
        <v>0</v>
      </c>
      <c r="AC27" s="4">
        <f t="shared" si="4"/>
        <v>0</v>
      </c>
      <c r="AD27">
        <f t="shared" si="7"/>
        <v>0</v>
      </c>
      <c r="AE27">
        <f t="shared" si="5"/>
        <v>0</v>
      </c>
      <c r="AG27" s="4">
        <v>8</v>
      </c>
      <c r="AH27" s="4"/>
      <c r="AI27" s="4">
        <v>11</v>
      </c>
      <c r="AJ27" s="4">
        <v>17</v>
      </c>
      <c r="AK27" s="4">
        <v>25</v>
      </c>
      <c r="AL27" s="4">
        <v>34</v>
      </c>
      <c r="AM27" s="4">
        <v>43</v>
      </c>
      <c r="AN27" s="4"/>
      <c r="AO27" s="4"/>
      <c r="AP27" s="4"/>
      <c r="AQ27" s="4"/>
      <c r="AR27" s="4"/>
      <c r="AS27" s="4"/>
    </row>
    <row r="28" spans="1:45" ht="15">
      <c r="A28" s="3">
        <v>20</v>
      </c>
      <c r="B28" s="4"/>
      <c r="C28" s="4"/>
      <c r="J28" s="16"/>
      <c r="O28" s="19"/>
      <c r="P28" s="19"/>
      <c r="X28">
        <v>24</v>
      </c>
      <c r="Y28" s="16" t="str">
        <f t="shared" si="0"/>
        <v> </v>
      </c>
      <c r="Z28" t="str">
        <f t="shared" si="1"/>
        <v> </v>
      </c>
      <c r="AA28">
        <f t="shared" si="2"/>
        <v>0</v>
      </c>
      <c r="AB28" s="4">
        <f t="shared" si="3"/>
        <v>0</v>
      </c>
      <c r="AC28" s="4">
        <f t="shared" si="4"/>
        <v>0</v>
      </c>
      <c r="AD28">
        <f t="shared" si="7"/>
        <v>0</v>
      </c>
      <c r="AE28">
        <f t="shared" si="5"/>
        <v>0</v>
      </c>
      <c r="AG28" s="4">
        <v>9</v>
      </c>
      <c r="AH28" s="4">
        <v>6</v>
      </c>
      <c r="AI28" s="4">
        <v>11</v>
      </c>
      <c r="AJ28" s="4">
        <v>18</v>
      </c>
      <c r="AK28" s="4">
        <v>26</v>
      </c>
      <c r="AL28" s="4">
        <v>35</v>
      </c>
      <c r="AM28" s="4">
        <v>45</v>
      </c>
      <c r="AN28" s="4">
        <v>56</v>
      </c>
      <c r="AO28" s="4"/>
      <c r="AP28" s="4"/>
      <c r="AQ28" s="4"/>
      <c r="AR28" s="4"/>
      <c r="AS28" s="4"/>
    </row>
    <row r="29" spans="1:45" ht="15">
      <c r="A29" s="3">
        <v>21</v>
      </c>
      <c r="B29" s="4"/>
      <c r="C29" s="4"/>
      <c r="J29" s="16"/>
      <c r="O29" s="19"/>
      <c r="P29" s="19"/>
      <c r="X29">
        <v>25</v>
      </c>
      <c r="Y29" s="16" t="str">
        <f t="shared" si="0"/>
        <v> </v>
      </c>
      <c r="Z29" t="str">
        <f t="shared" si="1"/>
        <v> </v>
      </c>
      <c r="AA29">
        <f t="shared" si="2"/>
        <v>0</v>
      </c>
      <c r="AB29" s="4">
        <f t="shared" si="3"/>
        <v>0</v>
      </c>
      <c r="AC29" s="4">
        <f t="shared" si="4"/>
        <v>0</v>
      </c>
      <c r="AD29">
        <f t="shared" si="5"/>
        <v>0</v>
      </c>
      <c r="AE29">
        <f t="shared" si="5"/>
        <v>0</v>
      </c>
      <c r="AG29" s="4">
        <v>10</v>
      </c>
      <c r="AH29" s="4">
        <v>6</v>
      </c>
      <c r="AI29" s="4">
        <v>12</v>
      </c>
      <c r="AJ29" s="4">
        <v>19</v>
      </c>
      <c r="AK29" s="4">
        <v>27</v>
      </c>
      <c r="AL29" s="4">
        <v>37</v>
      </c>
      <c r="AM29" s="4">
        <v>47</v>
      </c>
      <c r="AN29" s="4">
        <v>58</v>
      </c>
      <c r="AO29" s="4">
        <v>71</v>
      </c>
      <c r="AP29" s="4"/>
      <c r="AQ29" s="4"/>
      <c r="AR29" s="4"/>
      <c r="AS29" s="4"/>
    </row>
    <row r="30" spans="1:45" ht="15">
      <c r="A30" s="3">
        <v>22</v>
      </c>
      <c r="B30" s="4"/>
      <c r="C30" s="4"/>
      <c r="J30" s="16"/>
      <c r="O30" s="19"/>
      <c r="P30" s="19"/>
      <c r="X30">
        <v>26</v>
      </c>
      <c r="Y30" s="16" t="str">
        <f t="shared" si="0"/>
        <v> </v>
      </c>
      <c r="Z30" t="str">
        <f t="shared" si="1"/>
        <v> </v>
      </c>
      <c r="AA30">
        <f t="shared" si="2"/>
        <v>0</v>
      </c>
      <c r="AB30" s="4">
        <f t="shared" si="3"/>
        <v>0</v>
      </c>
      <c r="AC30" s="4">
        <f t="shared" si="4"/>
        <v>0</v>
      </c>
      <c r="AD30">
        <f t="shared" si="5"/>
        <v>0</v>
      </c>
      <c r="AE30">
        <f t="shared" si="5"/>
        <v>0</v>
      </c>
      <c r="AG30" s="4">
        <v>11</v>
      </c>
      <c r="AH30" s="4">
        <v>6</v>
      </c>
      <c r="AI30" s="4">
        <v>12</v>
      </c>
      <c r="AJ30" s="4">
        <v>20</v>
      </c>
      <c r="AK30" s="4">
        <v>28</v>
      </c>
      <c r="AL30" s="4">
        <v>38</v>
      </c>
      <c r="AM30" s="4">
        <v>49</v>
      </c>
      <c r="AN30" s="4">
        <v>61</v>
      </c>
      <c r="AO30" s="4">
        <v>74</v>
      </c>
      <c r="AP30" s="4">
        <v>87</v>
      </c>
      <c r="AQ30" s="4"/>
      <c r="AR30" s="4"/>
      <c r="AS30" s="4"/>
    </row>
    <row r="31" spans="1:45" ht="15">
      <c r="A31" s="3">
        <v>23</v>
      </c>
      <c r="B31" s="4"/>
      <c r="C31" s="4"/>
      <c r="J31" s="16"/>
      <c r="O31" s="19"/>
      <c r="P31" s="19"/>
      <c r="X31">
        <v>27</v>
      </c>
      <c r="Y31" s="16" t="str">
        <f t="shared" si="0"/>
        <v> </v>
      </c>
      <c r="Z31" t="str">
        <f t="shared" si="1"/>
        <v> </v>
      </c>
      <c r="AA31">
        <f t="shared" si="2"/>
        <v>0</v>
      </c>
      <c r="AB31" s="4">
        <f t="shared" si="3"/>
        <v>0</v>
      </c>
      <c r="AC31" s="4">
        <f t="shared" si="4"/>
        <v>0</v>
      </c>
      <c r="AD31">
        <f t="shared" si="5"/>
        <v>0</v>
      </c>
      <c r="AE31">
        <f t="shared" si="5"/>
        <v>0</v>
      </c>
      <c r="AG31" s="4">
        <v>12</v>
      </c>
      <c r="AH31" s="4">
        <v>7</v>
      </c>
      <c r="AI31" s="4">
        <v>13</v>
      </c>
      <c r="AJ31" s="4">
        <v>21</v>
      </c>
      <c r="AK31" s="4">
        <v>30</v>
      </c>
      <c r="AL31" s="4">
        <v>40</v>
      </c>
      <c r="AM31" s="4">
        <v>51</v>
      </c>
      <c r="AN31" s="4">
        <v>63</v>
      </c>
      <c r="AO31" s="4">
        <v>76</v>
      </c>
      <c r="AP31" s="4">
        <v>90</v>
      </c>
      <c r="AQ31" s="4">
        <v>106</v>
      </c>
      <c r="AR31" s="4"/>
      <c r="AS31" s="4"/>
    </row>
    <row r="32" spans="1:45" ht="15">
      <c r="A32" s="3">
        <v>24</v>
      </c>
      <c r="B32" s="4"/>
      <c r="C32" s="4"/>
      <c r="J32" s="16"/>
      <c r="O32" s="19"/>
      <c r="P32" s="19"/>
      <c r="X32">
        <v>28</v>
      </c>
      <c r="Y32" s="16" t="str">
        <f t="shared" si="0"/>
        <v> </v>
      </c>
      <c r="Z32" t="str">
        <f t="shared" si="1"/>
        <v> </v>
      </c>
      <c r="AA32">
        <f t="shared" si="2"/>
        <v>0</v>
      </c>
      <c r="AB32" s="4">
        <f t="shared" si="3"/>
        <v>0</v>
      </c>
      <c r="AC32" s="4">
        <f t="shared" si="4"/>
        <v>0</v>
      </c>
      <c r="AD32">
        <f t="shared" si="5"/>
        <v>0</v>
      </c>
      <c r="AE32">
        <f t="shared" si="5"/>
        <v>0</v>
      </c>
      <c r="AG32" s="4">
        <v>13</v>
      </c>
      <c r="AH32" s="4">
        <v>7</v>
      </c>
      <c r="AI32" s="4">
        <v>14</v>
      </c>
      <c r="AJ32" s="4">
        <v>22</v>
      </c>
      <c r="AK32" s="4">
        <v>31</v>
      </c>
      <c r="AL32" s="4">
        <v>41</v>
      </c>
      <c r="AM32" s="4">
        <v>53</v>
      </c>
      <c r="AN32" s="4">
        <v>65</v>
      </c>
      <c r="AO32" s="4">
        <v>79</v>
      </c>
      <c r="AP32" s="4">
        <v>93</v>
      </c>
      <c r="AQ32" s="4">
        <v>109</v>
      </c>
      <c r="AR32" s="4">
        <v>125</v>
      </c>
      <c r="AS32" s="4"/>
    </row>
    <row r="33" spans="1:45" ht="15">
      <c r="A33" s="3">
        <v>25</v>
      </c>
      <c r="B33" s="4"/>
      <c r="C33" s="4"/>
      <c r="J33" s="16"/>
      <c r="O33" s="19"/>
      <c r="P33" s="19"/>
      <c r="X33">
        <v>29</v>
      </c>
      <c r="Y33" s="16" t="str">
        <f t="shared" si="0"/>
        <v> </v>
      </c>
      <c r="Z33" t="str">
        <f t="shared" si="1"/>
        <v> </v>
      </c>
      <c r="AA33">
        <f t="shared" si="2"/>
        <v>0</v>
      </c>
      <c r="AB33" s="4">
        <f t="shared" si="3"/>
        <v>0</v>
      </c>
      <c r="AC33" s="4">
        <f t="shared" si="4"/>
        <v>0</v>
      </c>
      <c r="AD33">
        <f t="shared" si="5"/>
        <v>0</v>
      </c>
      <c r="AE33">
        <f t="shared" si="5"/>
        <v>0</v>
      </c>
      <c r="AG33" s="4">
        <v>14</v>
      </c>
      <c r="AH33" s="4">
        <v>7</v>
      </c>
      <c r="AI33" s="4">
        <v>14</v>
      </c>
      <c r="AJ33" s="4">
        <v>22</v>
      </c>
      <c r="AK33" s="4">
        <v>32</v>
      </c>
      <c r="AL33" s="4">
        <v>43</v>
      </c>
      <c r="AM33" s="4">
        <v>54</v>
      </c>
      <c r="AN33" s="4">
        <v>67</v>
      </c>
      <c r="AO33" s="4">
        <v>81</v>
      </c>
      <c r="AP33" s="4">
        <v>96</v>
      </c>
      <c r="AQ33" s="4">
        <v>112</v>
      </c>
      <c r="AR33" s="4">
        <v>129</v>
      </c>
      <c r="AS33" s="4">
        <v>147</v>
      </c>
    </row>
    <row r="34" spans="1:45" ht="15">
      <c r="A34" s="3">
        <v>26</v>
      </c>
      <c r="B34" s="4"/>
      <c r="C34" s="4"/>
      <c r="J34" s="16"/>
      <c r="O34" s="19"/>
      <c r="P34" s="19"/>
      <c r="X34">
        <v>30</v>
      </c>
      <c r="Y34" s="16" t="str">
        <f t="shared" si="0"/>
        <v> </v>
      </c>
      <c r="Z34" t="str">
        <f t="shared" si="1"/>
        <v> </v>
      </c>
      <c r="AA34">
        <f t="shared" si="2"/>
        <v>0</v>
      </c>
      <c r="AB34" s="4">
        <f t="shared" si="3"/>
        <v>0</v>
      </c>
      <c r="AC34" s="4">
        <f t="shared" si="4"/>
        <v>0</v>
      </c>
      <c r="AD34">
        <f t="shared" si="5"/>
        <v>0</v>
      </c>
      <c r="AE34">
        <f t="shared" si="5"/>
        <v>0</v>
      </c>
      <c r="AG34" s="4">
        <v>15</v>
      </c>
      <c r="AH34" s="4">
        <v>8</v>
      </c>
      <c r="AI34" s="4">
        <v>15</v>
      </c>
      <c r="AJ34" s="4">
        <v>23</v>
      </c>
      <c r="AK34" s="4">
        <v>33</v>
      </c>
      <c r="AL34" s="4">
        <v>44</v>
      </c>
      <c r="AM34" s="4">
        <v>56</v>
      </c>
      <c r="AN34" s="4">
        <v>70</v>
      </c>
      <c r="AO34" s="4">
        <v>84</v>
      </c>
      <c r="AP34" s="4">
        <v>99</v>
      </c>
      <c r="AQ34" s="4">
        <v>115</v>
      </c>
      <c r="AR34" s="4">
        <v>133</v>
      </c>
      <c r="AS34" s="4">
        <v>151</v>
      </c>
    </row>
    <row r="35" spans="1:45" ht="15">
      <c r="A35" s="3">
        <v>27</v>
      </c>
      <c r="B35" s="4"/>
      <c r="C35" s="4"/>
      <c r="J35" s="16"/>
      <c r="O35" s="19"/>
      <c r="P35" s="19"/>
      <c r="X35">
        <v>31</v>
      </c>
      <c r="Y35" s="16" t="str">
        <f t="shared" si="0"/>
        <v> </v>
      </c>
      <c r="Z35" t="str">
        <f t="shared" si="1"/>
        <v> </v>
      </c>
      <c r="AA35">
        <f t="shared" si="2"/>
        <v>0</v>
      </c>
      <c r="AB35" s="4">
        <f t="shared" si="3"/>
        <v>0</v>
      </c>
      <c r="AC35" s="4">
        <f t="shared" si="4"/>
        <v>0</v>
      </c>
      <c r="AD35">
        <f t="shared" si="5"/>
        <v>0</v>
      </c>
      <c r="AE35">
        <f t="shared" si="5"/>
        <v>0</v>
      </c>
      <c r="AG35" s="4">
        <v>16</v>
      </c>
      <c r="AH35" s="4">
        <v>8</v>
      </c>
      <c r="AI35" s="4">
        <v>15</v>
      </c>
      <c r="AJ35" s="4">
        <v>24</v>
      </c>
      <c r="AK35" s="4">
        <v>34</v>
      </c>
      <c r="AL35" s="4">
        <v>46</v>
      </c>
      <c r="AM35" s="4">
        <v>58</v>
      </c>
      <c r="AN35" s="4">
        <v>72</v>
      </c>
      <c r="AO35" s="4">
        <v>86</v>
      </c>
      <c r="AP35" s="4">
        <v>102</v>
      </c>
      <c r="AQ35" s="4">
        <v>119</v>
      </c>
      <c r="AR35" s="4">
        <v>137</v>
      </c>
      <c r="AS35" s="4">
        <v>155</v>
      </c>
    </row>
    <row r="36" spans="1:31" ht="15">
      <c r="A36" s="3">
        <v>28</v>
      </c>
      <c r="B36" s="4"/>
      <c r="C36" s="4"/>
      <c r="O36" s="19"/>
      <c r="P36" s="19"/>
      <c r="X36">
        <v>32</v>
      </c>
      <c r="Y36" s="16" t="str">
        <f t="shared" si="0"/>
        <v> </v>
      </c>
      <c r="Z36" t="str">
        <f t="shared" si="1"/>
        <v> </v>
      </c>
      <c r="AA36">
        <f t="shared" si="2"/>
        <v>0</v>
      </c>
      <c r="AB36" s="4">
        <f t="shared" si="3"/>
        <v>0</v>
      </c>
      <c r="AC36" s="4">
        <f t="shared" si="4"/>
        <v>0</v>
      </c>
      <c r="AD36">
        <f t="shared" si="5"/>
        <v>0</v>
      </c>
      <c r="AE36">
        <f t="shared" si="5"/>
        <v>0</v>
      </c>
    </row>
    <row r="37" spans="1:31" ht="15">
      <c r="A37" s="3">
        <v>29</v>
      </c>
      <c r="B37" s="4"/>
      <c r="C37" s="4"/>
      <c r="O37" s="19"/>
      <c r="P37" s="19"/>
      <c r="X37">
        <v>33</v>
      </c>
      <c r="Y37" s="16" t="str">
        <f t="shared" si="0"/>
        <v> </v>
      </c>
      <c r="Z37" t="str">
        <f t="shared" si="1"/>
        <v> </v>
      </c>
      <c r="AA37">
        <f t="shared" si="2"/>
        <v>0</v>
      </c>
      <c r="AB37" s="4">
        <f t="shared" si="3"/>
        <v>0</v>
      </c>
      <c r="AC37" s="4">
        <f t="shared" si="4"/>
        <v>0</v>
      </c>
      <c r="AD37">
        <f t="shared" si="5"/>
        <v>0</v>
      </c>
      <c r="AE37">
        <f t="shared" si="5"/>
        <v>0</v>
      </c>
    </row>
    <row r="38" spans="1:31" ht="15">
      <c r="A38" s="3">
        <v>30</v>
      </c>
      <c r="B38" s="4"/>
      <c r="C38" s="4"/>
      <c r="O38" s="19"/>
      <c r="P38" s="19"/>
      <c r="X38">
        <v>34</v>
      </c>
      <c r="Y38" s="16" t="str">
        <f t="shared" si="0"/>
        <v> </v>
      </c>
      <c r="Z38" t="str">
        <f t="shared" si="1"/>
        <v> </v>
      </c>
      <c r="AA38">
        <f t="shared" si="2"/>
        <v>0</v>
      </c>
      <c r="AB38" s="4">
        <f t="shared" si="3"/>
        <v>0</v>
      </c>
      <c r="AC38" s="4">
        <f t="shared" si="4"/>
        <v>0</v>
      </c>
      <c r="AD38">
        <f t="shared" si="5"/>
        <v>0</v>
      </c>
      <c r="AE38">
        <f t="shared" si="5"/>
        <v>0</v>
      </c>
    </row>
    <row r="39" spans="1:31" ht="15">
      <c r="A39" s="3">
        <v>31</v>
      </c>
      <c r="B39" s="4"/>
      <c r="C39" s="4"/>
      <c r="O39" s="19"/>
      <c r="P39" s="19"/>
      <c r="X39">
        <v>35</v>
      </c>
      <c r="Y39" s="16" t="str">
        <f t="shared" si="0"/>
        <v> </v>
      </c>
      <c r="Z39" t="str">
        <f t="shared" si="1"/>
        <v> </v>
      </c>
      <c r="AA39">
        <f t="shared" si="2"/>
        <v>0</v>
      </c>
      <c r="AB39" s="4">
        <f t="shared" si="3"/>
        <v>0</v>
      </c>
      <c r="AC39" s="4">
        <f t="shared" si="4"/>
        <v>0</v>
      </c>
      <c r="AD39">
        <f t="shared" si="5"/>
        <v>0</v>
      </c>
      <c r="AE39">
        <f t="shared" si="5"/>
        <v>0</v>
      </c>
    </row>
    <row r="40" spans="1:31" ht="15">
      <c r="A40" s="3">
        <v>32</v>
      </c>
      <c r="B40" s="4"/>
      <c r="C40" s="4"/>
      <c r="O40" s="19"/>
      <c r="P40" s="19"/>
      <c r="X40">
        <v>36</v>
      </c>
      <c r="Y40" s="16" t="str">
        <f t="shared" si="0"/>
        <v> </v>
      </c>
      <c r="Z40" t="str">
        <f t="shared" si="1"/>
        <v> </v>
      </c>
      <c r="AA40">
        <f t="shared" si="2"/>
        <v>0</v>
      </c>
      <c r="AB40" s="4">
        <f t="shared" si="3"/>
        <v>0</v>
      </c>
      <c r="AC40" s="4">
        <f t="shared" si="4"/>
        <v>0</v>
      </c>
      <c r="AD40">
        <f t="shared" si="5"/>
        <v>0</v>
      </c>
      <c r="AE40">
        <f t="shared" si="5"/>
        <v>0</v>
      </c>
    </row>
    <row r="41" spans="1:31" ht="15">
      <c r="A41" s="3">
        <v>33</v>
      </c>
      <c r="B41" s="4"/>
      <c r="C41" s="4"/>
      <c r="O41" s="19"/>
      <c r="P41" s="19"/>
      <c r="X41">
        <v>37</v>
      </c>
      <c r="Y41" s="16" t="str">
        <f t="shared" si="0"/>
        <v> </v>
      </c>
      <c r="Z41" t="str">
        <f t="shared" si="1"/>
        <v> </v>
      </c>
      <c r="AA41">
        <f t="shared" si="2"/>
        <v>0</v>
      </c>
      <c r="AB41" s="4">
        <f t="shared" si="3"/>
        <v>0</v>
      </c>
      <c r="AC41" s="4">
        <f t="shared" si="4"/>
        <v>0</v>
      </c>
      <c r="AD41">
        <f t="shared" si="5"/>
        <v>0</v>
      </c>
      <c r="AE41">
        <f t="shared" si="5"/>
        <v>0</v>
      </c>
    </row>
    <row r="42" spans="1:31" ht="15">
      <c r="A42" s="3">
        <v>34</v>
      </c>
      <c r="B42" s="4"/>
      <c r="C42" s="4"/>
      <c r="O42" s="19"/>
      <c r="P42" s="19"/>
      <c r="X42">
        <v>38</v>
      </c>
      <c r="Y42" s="16" t="str">
        <f t="shared" si="0"/>
        <v> </v>
      </c>
      <c r="Z42" t="str">
        <f t="shared" si="1"/>
        <v> </v>
      </c>
      <c r="AA42">
        <f t="shared" si="2"/>
        <v>0</v>
      </c>
      <c r="AB42" s="4">
        <f t="shared" si="3"/>
        <v>0</v>
      </c>
      <c r="AC42" s="4">
        <f t="shared" si="4"/>
        <v>0</v>
      </c>
      <c r="AD42">
        <f t="shared" si="5"/>
        <v>0</v>
      </c>
      <c r="AE42">
        <f t="shared" si="5"/>
        <v>0</v>
      </c>
    </row>
    <row r="43" spans="1:31" ht="15">
      <c r="A43" s="3">
        <v>35</v>
      </c>
      <c r="B43" s="4"/>
      <c r="C43" s="4"/>
      <c r="O43" s="19"/>
      <c r="P43" s="19"/>
      <c r="X43">
        <v>39</v>
      </c>
      <c r="Y43" s="16" t="str">
        <f t="shared" si="0"/>
        <v> </v>
      </c>
      <c r="Z43" t="str">
        <f t="shared" si="1"/>
        <v> </v>
      </c>
      <c r="AA43">
        <f t="shared" si="2"/>
        <v>0</v>
      </c>
      <c r="AB43" s="4">
        <f t="shared" si="3"/>
        <v>0</v>
      </c>
      <c r="AC43" s="4">
        <f t="shared" si="4"/>
        <v>0</v>
      </c>
      <c r="AD43">
        <f t="shared" si="5"/>
        <v>0</v>
      </c>
      <c r="AE43">
        <f t="shared" si="5"/>
        <v>0</v>
      </c>
    </row>
    <row r="44" spans="1:31" ht="15">
      <c r="A44" s="3">
        <v>36</v>
      </c>
      <c r="B44" s="4"/>
      <c r="C44" s="4"/>
      <c r="O44" s="19"/>
      <c r="P44" s="19"/>
      <c r="X44">
        <v>40</v>
      </c>
      <c r="Y44" s="16" t="str">
        <f t="shared" si="0"/>
        <v> </v>
      </c>
      <c r="Z44" t="str">
        <f t="shared" si="1"/>
        <v> </v>
      </c>
      <c r="AA44">
        <f t="shared" si="2"/>
        <v>0</v>
      </c>
      <c r="AB44" s="4">
        <f t="shared" si="3"/>
        <v>0</v>
      </c>
      <c r="AC44" s="4">
        <f t="shared" si="4"/>
        <v>0</v>
      </c>
      <c r="AD44">
        <f t="shared" si="5"/>
        <v>0</v>
      </c>
      <c r="AE44">
        <f t="shared" si="5"/>
        <v>0</v>
      </c>
    </row>
    <row r="45" spans="1:31" ht="15">
      <c r="A45" s="3">
        <v>37</v>
      </c>
      <c r="B45" s="4"/>
      <c r="C45" s="4"/>
      <c r="O45" s="19"/>
      <c r="P45" s="19"/>
      <c r="X45">
        <v>41</v>
      </c>
      <c r="Y45" s="16" t="str">
        <f t="shared" si="0"/>
        <v> </v>
      </c>
      <c r="Z45" t="str">
        <f t="shared" si="1"/>
        <v> </v>
      </c>
      <c r="AA45">
        <f t="shared" si="2"/>
        <v>0</v>
      </c>
      <c r="AB45" s="4">
        <f t="shared" si="3"/>
        <v>0</v>
      </c>
      <c r="AC45" s="4">
        <f t="shared" si="4"/>
        <v>0</v>
      </c>
      <c r="AD45">
        <f t="shared" si="5"/>
        <v>0</v>
      </c>
      <c r="AE45">
        <f t="shared" si="5"/>
        <v>0</v>
      </c>
    </row>
    <row r="46" spans="1:31" ht="15">
      <c r="A46" s="3">
        <v>38</v>
      </c>
      <c r="B46" s="4"/>
      <c r="C46" s="4"/>
      <c r="O46" s="19"/>
      <c r="P46" s="19"/>
      <c r="X46">
        <v>42</v>
      </c>
      <c r="Y46" s="16" t="str">
        <f t="shared" si="0"/>
        <v> </v>
      </c>
      <c r="Z46" t="str">
        <f t="shared" si="1"/>
        <v> </v>
      </c>
      <c r="AA46">
        <f t="shared" si="2"/>
        <v>0</v>
      </c>
      <c r="AB46" s="4">
        <f t="shared" si="3"/>
        <v>0</v>
      </c>
      <c r="AC46" s="4">
        <f t="shared" si="4"/>
        <v>0</v>
      </c>
      <c r="AD46">
        <f t="shared" si="5"/>
        <v>0</v>
      </c>
      <c r="AE46">
        <f t="shared" si="5"/>
        <v>0</v>
      </c>
    </row>
    <row r="47" spans="1:31" ht="15">
      <c r="A47" s="3">
        <v>39</v>
      </c>
      <c r="B47" s="4"/>
      <c r="C47" s="4"/>
      <c r="O47" s="19"/>
      <c r="P47" s="19"/>
      <c r="X47">
        <v>43</v>
      </c>
      <c r="Y47" s="16" t="str">
        <f t="shared" si="0"/>
        <v> </v>
      </c>
      <c r="Z47" t="str">
        <f t="shared" si="1"/>
        <v> </v>
      </c>
      <c r="AA47">
        <f t="shared" si="2"/>
        <v>0</v>
      </c>
      <c r="AB47" s="4">
        <f t="shared" si="3"/>
        <v>0</v>
      </c>
      <c r="AC47" s="4">
        <f t="shared" si="4"/>
        <v>0</v>
      </c>
      <c r="AD47">
        <f t="shared" si="5"/>
        <v>0</v>
      </c>
      <c r="AE47">
        <f t="shared" si="5"/>
        <v>0</v>
      </c>
    </row>
    <row r="48" spans="1:31" ht="15">
      <c r="A48" s="3">
        <v>40</v>
      </c>
      <c r="B48" s="4"/>
      <c r="C48" s="4"/>
      <c r="O48" s="19"/>
      <c r="P48" s="19"/>
      <c r="X48">
        <v>44</v>
      </c>
      <c r="Y48" s="16" t="str">
        <f t="shared" si="0"/>
        <v> </v>
      </c>
      <c r="Z48" t="str">
        <f t="shared" si="1"/>
        <v> </v>
      </c>
      <c r="AA48">
        <f t="shared" si="2"/>
        <v>0</v>
      </c>
      <c r="AB48" s="4">
        <f t="shared" si="3"/>
        <v>0</v>
      </c>
      <c r="AC48" s="4">
        <f t="shared" si="4"/>
        <v>0</v>
      </c>
      <c r="AD48">
        <f t="shared" si="5"/>
        <v>0</v>
      </c>
      <c r="AE48">
        <f t="shared" si="5"/>
        <v>0</v>
      </c>
    </row>
    <row r="49" spans="1:31" ht="15">
      <c r="A49" s="3">
        <v>41</v>
      </c>
      <c r="B49" s="4"/>
      <c r="C49" s="4"/>
      <c r="O49" s="19"/>
      <c r="P49" s="19"/>
      <c r="X49">
        <v>45</v>
      </c>
      <c r="Y49" s="16" t="str">
        <f t="shared" si="0"/>
        <v> </v>
      </c>
      <c r="Z49" t="str">
        <f t="shared" si="1"/>
        <v> </v>
      </c>
      <c r="AA49">
        <f t="shared" si="2"/>
        <v>0</v>
      </c>
      <c r="AB49" s="4">
        <f t="shared" si="3"/>
        <v>0</v>
      </c>
      <c r="AC49" s="4">
        <f t="shared" si="4"/>
        <v>0</v>
      </c>
      <c r="AD49">
        <f t="shared" si="5"/>
        <v>0</v>
      </c>
      <c r="AE49">
        <f t="shared" si="5"/>
        <v>0</v>
      </c>
    </row>
    <row r="50" spans="1:31" ht="15">
      <c r="A50" s="3">
        <v>42</v>
      </c>
      <c r="B50" s="4"/>
      <c r="C50" s="4"/>
      <c r="O50" s="19"/>
      <c r="P50" s="19"/>
      <c r="X50">
        <v>46</v>
      </c>
      <c r="Y50" s="16" t="str">
        <f t="shared" si="0"/>
        <v> </v>
      </c>
      <c r="Z50" t="str">
        <f t="shared" si="1"/>
        <v> </v>
      </c>
      <c r="AA50">
        <f t="shared" si="2"/>
        <v>0</v>
      </c>
      <c r="AB50" s="4">
        <f t="shared" si="3"/>
        <v>0</v>
      </c>
      <c r="AC50" s="4">
        <f t="shared" si="4"/>
        <v>0</v>
      </c>
      <c r="AD50">
        <f t="shared" si="5"/>
        <v>0</v>
      </c>
      <c r="AE50">
        <f t="shared" si="5"/>
        <v>0</v>
      </c>
    </row>
    <row r="51" spans="1:31" ht="15">
      <c r="A51" s="3">
        <v>43</v>
      </c>
      <c r="B51" s="4"/>
      <c r="C51" s="4"/>
      <c r="O51" s="19"/>
      <c r="P51" s="19"/>
      <c r="X51">
        <v>47</v>
      </c>
      <c r="Y51" s="16" t="str">
        <f t="shared" si="0"/>
        <v> </v>
      </c>
      <c r="Z51" t="str">
        <f t="shared" si="1"/>
        <v> </v>
      </c>
      <c r="AA51">
        <f t="shared" si="2"/>
        <v>0</v>
      </c>
      <c r="AB51" s="4">
        <f t="shared" si="3"/>
        <v>0</v>
      </c>
      <c r="AC51" s="4">
        <f t="shared" si="4"/>
        <v>0</v>
      </c>
      <c r="AD51">
        <f t="shared" si="5"/>
        <v>0</v>
      </c>
      <c r="AE51">
        <f t="shared" si="5"/>
        <v>0</v>
      </c>
    </row>
    <row r="52" spans="1:31" ht="15">
      <c r="A52" s="3">
        <v>44</v>
      </c>
      <c r="B52" s="4"/>
      <c r="C52" s="4"/>
      <c r="O52" s="19"/>
      <c r="P52" s="19"/>
      <c r="X52">
        <v>48</v>
      </c>
      <c r="Y52" s="16" t="str">
        <f t="shared" si="0"/>
        <v> </v>
      </c>
      <c r="Z52" t="str">
        <f t="shared" si="1"/>
        <v> </v>
      </c>
      <c r="AA52">
        <f t="shared" si="2"/>
        <v>0</v>
      </c>
      <c r="AB52" s="4">
        <f t="shared" si="3"/>
        <v>0</v>
      </c>
      <c r="AC52" s="4">
        <f t="shared" si="4"/>
        <v>0</v>
      </c>
      <c r="AD52">
        <f t="shared" si="5"/>
        <v>0</v>
      </c>
      <c r="AE52">
        <f t="shared" si="5"/>
        <v>0</v>
      </c>
    </row>
    <row r="53" spans="1:31" ht="15">
      <c r="A53" s="3">
        <v>45</v>
      </c>
      <c r="B53" s="4"/>
      <c r="C53" s="4"/>
      <c r="O53" s="19"/>
      <c r="P53" s="19"/>
      <c r="X53">
        <v>49</v>
      </c>
      <c r="Y53" s="16" t="str">
        <f t="shared" si="0"/>
        <v> </v>
      </c>
      <c r="Z53" t="str">
        <f t="shared" si="1"/>
        <v> </v>
      </c>
      <c r="AA53">
        <f t="shared" si="2"/>
        <v>0</v>
      </c>
      <c r="AB53" s="4">
        <f t="shared" si="3"/>
        <v>0</v>
      </c>
      <c r="AC53" s="4">
        <f t="shared" si="4"/>
        <v>0</v>
      </c>
      <c r="AD53">
        <f t="shared" si="5"/>
        <v>0</v>
      </c>
      <c r="AE53">
        <f t="shared" si="5"/>
        <v>0</v>
      </c>
    </row>
    <row r="54" spans="1:31" ht="15.75" thickBot="1">
      <c r="A54" s="3">
        <v>46</v>
      </c>
      <c r="B54" s="4"/>
      <c r="C54" s="4"/>
      <c r="O54" s="19"/>
      <c r="P54" s="19"/>
      <c r="X54">
        <v>50</v>
      </c>
      <c r="Y54" s="16" t="str">
        <f t="shared" si="0"/>
        <v> </v>
      </c>
      <c r="Z54" t="str">
        <f t="shared" si="1"/>
        <v> </v>
      </c>
      <c r="AA54">
        <f t="shared" si="2"/>
        <v>0</v>
      </c>
      <c r="AB54" s="20">
        <f t="shared" si="3"/>
        <v>0</v>
      </c>
      <c r="AC54" s="20">
        <f t="shared" si="4"/>
        <v>0</v>
      </c>
      <c r="AD54">
        <f t="shared" si="5"/>
        <v>0</v>
      </c>
      <c r="AE54">
        <f t="shared" si="5"/>
        <v>0</v>
      </c>
    </row>
    <row r="55" spans="1:31" ht="15.75" thickBot="1">
      <c r="A55" s="3">
        <v>47</v>
      </c>
      <c r="B55" s="4"/>
      <c r="C55" s="4"/>
      <c r="O55" s="19"/>
      <c r="P55" s="19"/>
      <c r="X55">
        <v>51</v>
      </c>
      <c r="Y55" s="16">
        <f>IF(ISBLANK(C9)," ",C9)</f>
        <v>11.3</v>
      </c>
      <c r="Z55" t="str">
        <f t="shared" si="1"/>
        <v> </v>
      </c>
      <c r="AA55" t="str">
        <f aca="true" t="shared" si="8" ref="AA55:AA69">IF(Z55=" "," ",RANK(Z55,$Z$5:$Z$104))</f>
        <v> </v>
      </c>
      <c r="AB55" s="21">
        <f>SUM(AB5:AB54)</f>
        <v>81</v>
      </c>
      <c r="AC55" s="22">
        <f>SUM(AC5:AC54)</f>
        <v>125</v>
      </c>
      <c r="AD55">
        <f t="shared" si="5"/>
        <v>0</v>
      </c>
      <c r="AE55">
        <f t="shared" si="5"/>
        <v>0</v>
      </c>
    </row>
    <row r="56" spans="1:31" ht="15">
      <c r="A56" s="3">
        <v>48</v>
      </c>
      <c r="B56" s="4"/>
      <c r="C56" s="4"/>
      <c r="O56" s="19"/>
      <c r="P56" s="19"/>
      <c r="X56">
        <v>52</v>
      </c>
      <c r="Y56" s="16">
        <f aca="true" t="shared" si="9" ref="Y56:Y104">IF(ISBLANK(C10)," ",C10)</f>
        <v>13.3</v>
      </c>
      <c r="Z56" t="str">
        <f t="shared" si="1"/>
        <v> </v>
      </c>
      <c r="AA56" t="str">
        <f t="shared" si="8"/>
        <v> </v>
      </c>
      <c r="AD56">
        <f t="shared" si="5"/>
        <v>0</v>
      </c>
      <c r="AE56">
        <f t="shared" si="5"/>
        <v>0</v>
      </c>
    </row>
    <row r="57" spans="1:31" ht="15">
      <c r="A57" s="3">
        <v>49</v>
      </c>
      <c r="B57" s="4"/>
      <c r="C57" s="4"/>
      <c r="O57" s="19"/>
      <c r="P57" s="19"/>
      <c r="X57">
        <v>53</v>
      </c>
      <c r="Y57" s="16">
        <f t="shared" si="9"/>
        <v>12.8</v>
      </c>
      <c r="Z57" t="str">
        <f t="shared" si="1"/>
        <v> </v>
      </c>
      <c r="AA57" t="str">
        <f t="shared" si="8"/>
        <v> </v>
      </c>
      <c r="AD57">
        <f t="shared" si="5"/>
        <v>0</v>
      </c>
      <c r="AE57">
        <f t="shared" si="5"/>
        <v>0</v>
      </c>
    </row>
    <row r="58" spans="1:31" ht="15">
      <c r="A58" s="3">
        <v>50</v>
      </c>
      <c r="B58" s="4"/>
      <c r="C58" s="4"/>
      <c r="O58" s="19"/>
      <c r="P58" s="19"/>
      <c r="X58">
        <v>54</v>
      </c>
      <c r="Y58" s="16">
        <f t="shared" si="9"/>
        <v>11.4</v>
      </c>
      <c r="Z58" t="str">
        <f t="shared" si="1"/>
        <v> </v>
      </c>
      <c r="AA58" t="str">
        <f t="shared" si="8"/>
        <v> </v>
      </c>
      <c r="AD58">
        <f t="shared" si="5"/>
        <v>0</v>
      </c>
      <c r="AE58">
        <f t="shared" si="5"/>
        <v>0</v>
      </c>
    </row>
    <row r="59" spans="15:31" ht="15">
      <c r="O59" s="19"/>
      <c r="P59" s="19"/>
      <c r="X59">
        <v>55</v>
      </c>
      <c r="Y59" s="16">
        <f t="shared" si="9"/>
        <v>12.2</v>
      </c>
      <c r="Z59" t="str">
        <f t="shared" si="1"/>
        <v> </v>
      </c>
      <c r="AA59" t="str">
        <f t="shared" si="8"/>
        <v> </v>
      </c>
      <c r="AD59">
        <f>SUM(AD9:AD58)</f>
        <v>10</v>
      </c>
      <c r="AE59">
        <f>SUM(AE9:AE58)</f>
        <v>10</v>
      </c>
    </row>
    <row r="60" spans="24:27" ht="15">
      <c r="X60">
        <v>56</v>
      </c>
      <c r="Y60" s="16">
        <f t="shared" si="9"/>
        <v>12</v>
      </c>
      <c r="Z60" t="str">
        <f t="shared" si="1"/>
        <v> </v>
      </c>
      <c r="AA60" t="str">
        <f t="shared" si="8"/>
        <v> </v>
      </c>
    </row>
    <row r="61" spans="24:27" ht="15">
      <c r="X61">
        <v>57</v>
      </c>
      <c r="Y61" s="16">
        <f t="shared" si="9"/>
        <v>11.7</v>
      </c>
      <c r="Z61" t="str">
        <f t="shared" si="1"/>
        <v> </v>
      </c>
      <c r="AA61" t="str">
        <f t="shared" si="8"/>
        <v> </v>
      </c>
    </row>
    <row r="62" spans="24:27" ht="15">
      <c r="X62">
        <v>58</v>
      </c>
      <c r="Y62" s="16">
        <f t="shared" si="9"/>
        <v>11.8</v>
      </c>
      <c r="Z62" t="str">
        <f t="shared" si="1"/>
        <v> </v>
      </c>
      <c r="AA62" t="str">
        <f t="shared" si="8"/>
        <v> </v>
      </c>
    </row>
    <row r="63" spans="24:27" ht="15">
      <c r="X63">
        <v>59</v>
      </c>
      <c r="Y63" s="16">
        <f t="shared" si="9"/>
        <v>12.4</v>
      </c>
      <c r="Z63" t="str">
        <f t="shared" si="1"/>
        <v> </v>
      </c>
      <c r="AA63" t="str">
        <f t="shared" si="8"/>
        <v> </v>
      </c>
    </row>
    <row r="64" spans="24:27" ht="15">
      <c r="X64">
        <v>60</v>
      </c>
      <c r="Y64" s="16">
        <f t="shared" si="9"/>
        <v>12.5</v>
      </c>
      <c r="Z64" t="str">
        <f t="shared" si="1"/>
        <v> </v>
      </c>
      <c r="AA64" t="str">
        <f t="shared" si="8"/>
        <v> </v>
      </c>
    </row>
    <row r="65" spans="24:27" ht="15">
      <c r="X65">
        <v>61</v>
      </c>
      <c r="Y65" s="16" t="str">
        <f t="shared" si="9"/>
        <v> </v>
      </c>
      <c r="Z65" t="str">
        <f t="shared" si="1"/>
        <v> </v>
      </c>
      <c r="AA65" t="str">
        <f t="shared" si="8"/>
        <v> </v>
      </c>
    </row>
    <row r="66" spans="24:27" ht="15">
      <c r="X66">
        <v>62</v>
      </c>
      <c r="Y66" s="16" t="str">
        <f t="shared" si="9"/>
        <v> </v>
      </c>
      <c r="Z66" t="str">
        <f t="shared" si="1"/>
        <v> </v>
      </c>
      <c r="AA66" t="str">
        <f t="shared" si="8"/>
        <v> </v>
      </c>
    </row>
    <row r="67" spans="24:27" ht="15">
      <c r="X67">
        <v>63</v>
      </c>
      <c r="Y67" s="16" t="str">
        <f t="shared" si="9"/>
        <v> </v>
      </c>
      <c r="Z67" t="str">
        <f t="shared" si="1"/>
        <v> </v>
      </c>
      <c r="AA67" t="str">
        <f t="shared" si="8"/>
        <v> </v>
      </c>
    </row>
    <row r="68" spans="24:27" ht="15">
      <c r="X68">
        <v>64</v>
      </c>
      <c r="Y68" s="16" t="str">
        <f t="shared" si="9"/>
        <v> </v>
      </c>
      <c r="Z68" t="str">
        <f t="shared" si="1"/>
        <v> </v>
      </c>
      <c r="AA68" t="str">
        <f t="shared" si="8"/>
        <v> </v>
      </c>
    </row>
    <row r="69" spans="24:27" ht="15">
      <c r="X69">
        <v>65</v>
      </c>
      <c r="Y69" s="16" t="str">
        <f t="shared" si="9"/>
        <v> </v>
      </c>
      <c r="Z69" t="str">
        <f t="shared" si="1"/>
        <v> </v>
      </c>
      <c r="AA69" t="str">
        <f t="shared" si="8"/>
        <v> </v>
      </c>
    </row>
    <row r="70" spans="24:27" ht="15">
      <c r="X70">
        <v>66</v>
      </c>
      <c r="Y70" s="16" t="str">
        <f t="shared" si="9"/>
        <v> </v>
      </c>
      <c r="Z70" t="str">
        <f aca="true" t="shared" si="10" ref="Z70:Z104">IF(X70&lt;=($F$10+$F$12),SMALL(Y$5:Y$104,X70)," ")</f>
        <v> </v>
      </c>
      <c r="AA70" t="str">
        <f aca="true" t="shared" si="11" ref="AA70:AA104">IF(Z70=" "," ",RANK(Z70,$Z$5:$Z$104))</f>
        <v> </v>
      </c>
    </row>
    <row r="71" spans="24:27" ht="15">
      <c r="X71">
        <v>67</v>
      </c>
      <c r="Y71" s="16" t="str">
        <f t="shared" si="9"/>
        <v> </v>
      </c>
      <c r="Z71" t="str">
        <f t="shared" si="10"/>
        <v> </v>
      </c>
      <c r="AA71" t="str">
        <f t="shared" si="11"/>
        <v> </v>
      </c>
    </row>
    <row r="72" spans="24:27" ht="15">
      <c r="X72">
        <v>68</v>
      </c>
      <c r="Y72" s="16" t="str">
        <f t="shared" si="9"/>
        <v> </v>
      </c>
      <c r="Z72" t="str">
        <f t="shared" si="10"/>
        <v> </v>
      </c>
      <c r="AA72" t="str">
        <f t="shared" si="11"/>
        <v> </v>
      </c>
    </row>
    <row r="73" spans="24:27" ht="15">
      <c r="X73">
        <v>69</v>
      </c>
      <c r="Y73" s="16" t="str">
        <f t="shared" si="9"/>
        <v> </v>
      </c>
      <c r="Z73" t="str">
        <f t="shared" si="10"/>
        <v> </v>
      </c>
      <c r="AA73" t="str">
        <f t="shared" si="11"/>
        <v> </v>
      </c>
    </row>
    <row r="74" spans="24:27" ht="15">
      <c r="X74">
        <v>70</v>
      </c>
      <c r="Y74" s="16" t="str">
        <f t="shared" si="9"/>
        <v> </v>
      </c>
      <c r="Z74" t="str">
        <f t="shared" si="10"/>
        <v> </v>
      </c>
      <c r="AA74" t="str">
        <f t="shared" si="11"/>
        <v> </v>
      </c>
    </row>
    <row r="75" spans="24:27" ht="15">
      <c r="X75">
        <v>71</v>
      </c>
      <c r="Y75" s="16" t="str">
        <f t="shared" si="9"/>
        <v> </v>
      </c>
      <c r="Z75" t="str">
        <f t="shared" si="10"/>
        <v> </v>
      </c>
      <c r="AA75" t="str">
        <f t="shared" si="11"/>
        <v> </v>
      </c>
    </row>
    <row r="76" spans="24:27" ht="15">
      <c r="X76">
        <v>72</v>
      </c>
      <c r="Y76" s="16" t="str">
        <f t="shared" si="9"/>
        <v> </v>
      </c>
      <c r="Z76" t="str">
        <f t="shared" si="10"/>
        <v> </v>
      </c>
      <c r="AA76" t="str">
        <f t="shared" si="11"/>
        <v> </v>
      </c>
    </row>
    <row r="77" spans="24:27" ht="15">
      <c r="X77">
        <v>73</v>
      </c>
      <c r="Y77" s="16" t="str">
        <f t="shared" si="9"/>
        <v> </v>
      </c>
      <c r="Z77" t="str">
        <f t="shared" si="10"/>
        <v> </v>
      </c>
      <c r="AA77" t="str">
        <f t="shared" si="11"/>
        <v> </v>
      </c>
    </row>
    <row r="78" spans="24:27" ht="15">
      <c r="X78">
        <v>74</v>
      </c>
      <c r="Y78" s="16" t="str">
        <f t="shared" si="9"/>
        <v> </v>
      </c>
      <c r="Z78" t="str">
        <f t="shared" si="10"/>
        <v> </v>
      </c>
      <c r="AA78" t="str">
        <f t="shared" si="11"/>
        <v> </v>
      </c>
    </row>
    <row r="79" spans="24:27" ht="15">
      <c r="X79">
        <v>75</v>
      </c>
      <c r="Y79" s="16" t="str">
        <f t="shared" si="9"/>
        <v> </v>
      </c>
      <c r="Z79" t="str">
        <f t="shared" si="10"/>
        <v> </v>
      </c>
      <c r="AA79" t="str">
        <f t="shared" si="11"/>
        <v> </v>
      </c>
    </row>
    <row r="80" spans="24:27" ht="15">
      <c r="X80">
        <v>76</v>
      </c>
      <c r="Y80" s="16" t="str">
        <f t="shared" si="9"/>
        <v> </v>
      </c>
      <c r="Z80" t="str">
        <f t="shared" si="10"/>
        <v> </v>
      </c>
      <c r="AA80" t="str">
        <f t="shared" si="11"/>
        <v> </v>
      </c>
    </row>
    <row r="81" spans="24:27" ht="15">
      <c r="X81">
        <v>77</v>
      </c>
      <c r="Y81" s="16" t="str">
        <f t="shared" si="9"/>
        <v> </v>
      </c>
      <c r="Z81" t="str">
        <f t="shared" si="10"/>
        <v> </v>
      </c>
      <c r="AA81" t="str">
        <f t="shared" si="11"/>
        <v> </v>
      </c>
    </row>
    <row r="82" spans="24:27" ht="15">
      <c r="X82">
        <v>78</v>
      </c>
      <c r="Y82" s="16" t="str">
        <f t="shared" si="9"/>
        <v> </v>
      </c>
      <c r="Z82" t="str">
        <f t="shared" si="10"/>
        <v> </v>
      </c>
      <c r="AA82" t="str">
        <f t="shared" si="11"/>
        <v> </v>
      </c>
    </row>
    <row r="83" spans="24:27" ht="15">
      <c r="X83">
        <v>79</v>
      </c>
      <c r="Y83" s="16" t="str">
        <f t="shared" si="9"/>
        <v> </v>
      </c>
      <c r="Z83" t="str">
        <f t="shared" si="10"/>
        <v> </v>
      </c>
      <c r="AA83" t="str">
        <f t="shared" si="11"/>
        <v> </v>
      </c>
    </row>
    <row r="84" spans="24:27" ht="15">
      <c r="X84">
        <v>80</v>
      </c>
      <c r="Y84" s="16" t="str">
        <f t="shared" si="9"/>
        <v> </v>
      </c>
      <c r="Z84" t="str">
        <f t="shared" si="10"/>
        <v> </v>
      </c>
      <c r="AA84" t="str">
        <f t="shared" si="11"/>
        <v> </v>
      </c>
    </row>
    <row r="85" spans="24:27" ht="15">
      <c r="X85">
        <v>81</v>
      </c>
      <c r="Y85" s="16" t="str">
        <f t="shared" si="9"/>
        <v> </v>
      </c>
      <c r="Z85" t="str">
        <f t="shared" si="10"/>
        <v> </v>
      </c>
      <c r="AA85" t="str">
        <f t="shared" si="11"/>
        <v> </v>
      </c>
    </row>
    <row r="86" spans="24:27" ht="15">
      <c r="X86">
        <v>82</v>
      </c>
      <c r="Y86" s="16" t="str">
        <f t="shared" si="9"/>
        <v> </v>
      </c>
      <c r="Z86" t="str">
        <f t="shared" si="10"/>
        <v> </v>
      </c>
      <c r="AA86" t="str">
        <f t="shared" si="11"/>
        <v> </v>
      </c>
    </row>
    <row r="87" spans="24:27" ht="15">
      <c r="X87">
        <v>83</v>
      </c>
      <c r="Y87" s="16" t="str">
        <f t="shared" si="9"/>
        <v> </v>
      </c>
      <c r="Z87" t="str">
        <f t="shared" si="10"/>
        <v> </v>
      </c>
      <c r="AA87" t="str">
        <f t="shared" si="11"/>
        <v> </v>
      </c>
    </row>
    <row r="88" spans="24:27" ht="15">
      <c r="X88">
        <v>84</v>
      </c>
      <c r="Y88" s="16" t="str">
        <f t="shared" si="9"/>
        <v> </v>
      </c>
      <c r="Z88" t="str">
        <f t="shared" si="10"/>
        <v> </v>
      </c>
      <c r="AA88" t="str">
        <f t="shared" si="11"/>
        <v> </v>
      </c>
    </row>
    <row r="89" spans="24:27" ht="15">
      <c r="X89">
        <v>85</v>
      </c>
      <c r="Y89" s="16" t="str">
        <f t="shared" si="9"/>
        <v> </v>
      </c>
      <c r="Z89" t="str">
        <f t="shared" si="10"/>
        <v> </v>
      </c>
      <c r="AA89" t="str">
        <f t="shared" si="11"/>
        <v> </v>
      </c>
    </row>
    <row r="90" spans="24:27" ht="15">
      <c r="X90">
        <v>86</v>
      </c>
      <c r="Y90" s="16" t="str">
        <f t="shared" si="9"/>
        <v> </v>
      </c>
      <c r="Z90" t="str">
        <f t="shared" si="10"/>
        <v> </v>
      </c>
      <c r="AA90" t="str">
        <f t="shared" si="11"/>
        <v> </v>
      </c>
    </row>
    <row r="91" spans="24:27" ht="15">
      <c r="X91">
        <v>87</v>
      </c>
      <c r="Y91" s="16" t="str">
        <f t="shared" si="9"/>
        <v> </v>
      </c>
      <c r="Z91" t="str">
        <f t="shared" si="10"/>
        <v> </v>
      </c>
      <c r="AA91" t="str">
        <f t="shared" si="11"/>
        <v> </v>
      </c>
    </row>
    <row r="92" spans="24:27" ht="15">
      <c r="X92">
        <v>88</v>
      </c>
      <c r="Y92" s="16" t="str">
        <f t="shared" si="9"/>
        <v> </v>
      </c>
      <c r="Z92" t="str">
        <f t="shared" si="10"/>
        <v> </v>
      </c>
      <c r="AA92" t="str">
        <f t="shared" si="11"/>
        <v> </v>
      </c>
    </row>
    <row r="93" spans="24:27" ht="15">
      <c r="X93">
        <v>89</v>
      </c>
      <c r="Y93" s="16" t="str">
        <f t="shared" si="9"/>
        <v> </v>
      </c>
      <c r="Z93" t="str">
        <f t="shared" si="10"/>
        <v> </v>
      </c>
      <c r="AA93" t="str">
        <f t="shared" si="11"/>
        <v> </v>
      </c>
    </row>
    <row r="94" spans="24:27" ht="15">
      <c r="X94">
        <v>90</v>
      </c>
      <c r="Y94" s="16" t="str">
        <f t="shared" si="9"/>
        <v> </v>
      </c>
      <c r="Z94" t="str">
        <f t="shared" si="10"/>
        <v> </v>
      </c>
      <c r="AA94" t="str">
        <f t="shared" si="11"/>
        <v> </v>
      </c>
    </row>
    <row r="95" spans="24:27" ht="15">
      <c r="X95">
        <v>91</v>
      </c>
      <c r="Y95" s="16" t="str">
        <f t="shared" si="9"/>
        <v> </v>
      </c>
      <c r="Z95" t="str">
        <f t="shared" si="10"/>
        <v> </v>
      </c>
      <c r="AA95" t="str">
        <f t="shared" si="11"/>
        <v> </v>
      </c>
    </row>
    <row r="96" spans="24:27" ht="15">
      <c r="X96">
        <v>92</v>
      </c>
      <c r="Y96" s="16" t="str">
        <f t="shared" si="9"/>
        <v> </v>
      </c>
      <c r="Z96" t="str">
        <f t="shared" si="10"/>
        <v> </v>
      </c>
      <c r="AA96" t="str">
        <f t="shared" si="11"/>
        <v> </v>
      </c>
    </row>
    <row r="97" spans="24:27" ht="15">
      <c r="X97">
        <v>93</v>
      </c>
      <c r="Y97" s="16" t="str">
        <f t="shared" si="9"/>
        <v> </v>
      </c>
      <c r="Z97" t="str">
        <f t="shared" si="10"/>
        <v> </v>
      </c>
      <c r="AA97" t="str">
        <f t="shared" si="11"/>
        <v> </v>
      </c>
    </row>
    <row r="98" spans="24:27" ht="15">
      <c r="X98">
        <v>94</v>
      </c>
      <c r="Y98" s="16" t="str">
        <f t="shared" si="9"/>
        <v> </v>
      </c>
      <c r="Z98" t="str">
        <f t="shared" si="10"/>
        <v> </v>
      </c>
      <c r="AA98" t="str">
        <f t="shared" si="11"/>
        <v> </v>
      </c>
    </row>
    <row r="99" spans="24:27" ht="15">
      <c r="X99">
        <v>95</v>
      </c>
      <c r="Y99" s="16" t="str">
        <f t="shared" si="9"/>
        <v> </v>
      </c>
      <c r="Z99" t="str">
        <f t="shared" si="10"/>
        <v> </v>
      </c>
      <c r="AA99" t="str">
        <f t="shared" si="11"/>
        <v> </v>
      </c>
    </row>
    <row r="100" spans="24:27" ht="15">
      <c r="X100">
        <v>96</v>
      </c>
      <c r="Y100" s="16" t="str">
        <f t="shared" si="9"/>
        <v> </v>
      </c>
      <c r="Z100" t="str">
        <f t="shared" si="10"/>
        <v> </v>
      </c>
      <c r="AA100" t="str">
        <f t="shared" si="11"/>
        <v> </v>
      </c>
    </row>
    <row r="101" spans="24:27" ht="15">
      <c r="X101">
        <v>97</v>
      </c>
      <c r="Y101" s="16" t="str">
        <f t="shared" si="9"/>
        <v> </v>
      </c>
      <c r="Z101" t="str">
        <f t="shared" si="10"/>
        <v> </v>
      </c>
      <c r="AA101" t="str">
        <f t="shared" si="11"/>
        <v> </v>
      </c>
    </row>
    <row r="102" spans="24:27" ht="15">
      <c r="X102">
        <v>98</v>
      </c>
      <c r="Y102" s="16" t="str">
        <f t="shared" si="9"/>
        <v> </v>
      </c>
      <c r="Z102" t="str">
        <f t="shared" si="10"/>
        <v> </v>
      </c>
      <c r="AA102" t="str">
        <f t="shared" si="11"/>
        <v> </v>
      </c>
    </row>
    <row r="103" spans="24:27" ht="15">
      <c r="X103">
        <v>99</v>
      </c>
      <c r="Y103" s="16" t="str">
        <f t="shared" si="9"/>
        <v> </v>
      </c>
      <c r="Z103" t="str">
        <f t="shared" si="10"/>
        <v> </v>
      </c>
      <c r="AA103" t="str">
        <f t="shared" si="11"/>
        <v> </v>
      </c>
    </row>
    <row r="104" spans="24:27" ht="15">
      <c r="X104">
        <v>100</v>
      </c>
      <c r="Y104" s="16" t="str">
        <f t="shared" si="9"/>
        <v> </v>
      </c>
      <c r="Z104" t="str">
        <f t="shared" si="10"/>
        <v> </v>
      </c>
      <c r="AA104" t="str">
        <f t="shared" si="11"/>
        <v> </v>
      </c>
    </row>
    <row r="105" ht="15">
      <c r="Y105" s="16"/>
    </row>
  </sheetData>
  <sheetProtection/>
  <mergeCells count="1">
    <mergeCell ref="AH7:AS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05"/>
  <sheetViews>
    <sheetView zoomScalePageLayoutView="0" workbookViewId="0" topLeftCell="A16">
      <selection activeCell="E7" sqref="E7"/>
    </sheetView>
  </sheetViews>
  <sheetFormatPr defaultColWidth="9.140625" defaultRowHeight="15"/>
  <cols>
    <col min="1" max="1" width="9.140625" style="2" customWidth="1"/>
    <col min="2" max="3" width="18.28125" style="0" customWidth="1"/>
    <col min="8" max="15" width="8.8515625" style="0" customWidth="1"/>
    <col min="16" max="23" width="8.140625" style="0" customWidth="1"/>
    <col min="24" max="24" width="7.7109375" style="0" customWidth="1"/>
    <col min="25" max="25" width="4.8515625" style="0" customWidth="1"/>
    <col min="26" max="26" width="8.8515625" style="0" customWidth="1"/>
    <col min="27" max="27" width="3.140625" style="0" customWidth="1"/>
    <col min="28" max="28" width="6.140625" style="0" customWidth="1"/>
    <col min="29" max="29" width="5.57421875" style="0" customWidth="1"/>
    <col min="30" max="30" width="4.7109375" style="0" customWidth="1"/>
    <col min="31" max="33" width="8.8515625" style="0" customWidth="1"/>
    <col min="34" max="34" width="3.00390625" style="0" customWidth="1"/>
    <col min="36" max="36" width="3.8515625" style="0" customWidth="1"/>
    <col min="37" max="38" width="6.28125" style="0" customWidth="1"/>
    <col min="39" max="49" width="4.421875" style="0" customWidth="1"/>
  </cols>
  <sheetData>
    <row r="1" ht="18.75">
      <c r="B1" s="17" t="s">
        <v>40</v>
      </c>
    </row>
    <row r="2" ht="18.75">
      <c r="B2" s="17" t="s">
        <v>50</v>
      </c>
    </row>
    <row r="3" spans="2:31" ht="18.75">
      <c r="B3" s="17" t="s">
        <v>51</v>
      </c>
      <c r="AE3" t="s">
        <v>42</v>
      </c>
    </row>
    <row r="4" spans="5:32" ht="16.5" thickBot="1">
      <c r="E4" s="14" t="s">
        <v>21</v>
      </c>
      <c r="AE4" t="s">
        <v>52</v>
      </c>
      <c r="AF4" t="s">
        <v>53</v>
      </c>
    </row>
    <row r="5" spans="7:38" ht="15.75" thickBot="1">
      <c r="G5" s="11" t="s">
        <v>19</v>
      </c>
      <c r="H5" s="7"/>
      <c r="X5" s="16">
        <f>IF(ISBLANK(B9),0,1)</f>
        <v>1</v>
      </c>
      <c r="Y5">
        <v>1</v>
      </c>
      <c r="Z5" s="16">
        <f>IF(ISBLANK(B9),,B9-C9)</f>
        <v>-400</v>
      </c>
      <c r="AA5">
        <f>IF(ISBLANK(B9),0,IF(Z5=0,1,0))</f>
        <v>0</v>
      </c>
      <c r="AB5">
        <f>ABS(Z5)</f>
        <v>400</v>
      </c>
      <c r="AC5">
        <f>IF(Y5&lt;=($F$10-AA$55),LARGE(AB$5:AB$54,Y5)," ")</f>
        <v>400</v>
      </c>
      <c r="AD5">
        <f>IF(AC5=" ",0,RANK(AC5,AC$5:AC$54,1))</f>
        <v>9</v>
      </c>
      <c r="AE5" s="4">
        <f>IF(Z5&gt;0,AD5,0)</f>
        <v>0</v>
      </c>
      <c r="AF5" s="4">
        <f>IF(Z5&lt;0,AD5,0)</f>
        <v>9</v>
      </c>
      <c r="AJ5" s="15"/>
      <c r="AK5" s="15"/>
      <c r="AL5" s="15"/>
    </row>
    <row r="6" spans="7:38" ht="15.75" thickBot="1">
      <c r="G6" s="11" t="s">
        <v>20</v>
      </c>
      <c r="H6" s="7">
        <v>1</v>
      </c>
      <c r="X6" s="16">
        <f aca="true" t="shared" si="0" ref="X6:X54">IF(ISBLANK(B10),0,1)</f>
        <v>1</v>
      </c>
      <c r="Y6">
        <v>2</v>
      </c>
      <c r="Z6" s="16">
        <f aca="true" t="shared" si="1" ref="Z6:Z54">IF(ISBLANK(B10),,B10-C10)</f>
        <v>-100</v>
      </c>
      <c r="AA6">
        <f aca="true" t="shared" si="2" ref="AA6:AA54">IF(ISBLANK(B10),0,IF(Z6=0,1,0))</f>
        <v>0</v>
      </c>
      <c r="AB6">
        <f aca="true" t="shared" si="3" ref="AB6:AB54">ABS(Z6)</f>
        <v>100</v>
      </c>
      <c r="AC6">
        <f aca="true" t="shared" si="4" ref="AC6:AC54">IF(Y6&lt;=($F$10-AA$55),LARGE(AB$5:AB$54,Y6)," ")</f>
        <v>300</v>
      </c>
      <c r="AD6">
        <f aca="true" t="shared" si="5" ref="AD6:AD54">IF(AC6=" ",0,RANK(AC6,AC$5:AC$54,1))</f>
        <v>7</v>
      </c>
      <c r="AE6" s="4">
        <f aca="true" t="shared" si="6" ref="AE6:AE54">IF(Z6&gt;0,AD6,0)</f>
        <v>0</v>
      </c>
      <c r="AF6" s="4">
        <f aca="true" t="shared" si="7" ref="AF6:AF54">IF(Z6&lt;0,AD6,0)</f>
        <v>7</v>
      </c>
      <c r="AJ6" s="15"/>
      <c r="AK6" s="15"/>
      <c r="AL6" s="15"/>
    </row>
    <row r="7" spans="5:48" ht="15">
      <c r="E7" t="str">
        <f>IF(AND(H5=1,H6=1),"ОШИБКА: ЕДИНИЦА МОЖЕТ БЫТЬ ТОЛЬКО ОДНА",IF(AND(ISBLANK(H5),ISBLANK(H6)),"ОШИБКА: В ОДНОМ ИЗ ПОЛЕЙ ДОЛЖНА БЫТЬ ЕДИНИЦА"," "))</f>
        <v> </v>
      </c>
      <c r="G7" s="11"/>
      <c r="H7" s="15"/>
      <c r="X7" s="16">
        <f t="shared" si="0"/>
        <v>1</v>
      </c>
      <c r="Y7">
        <v>3</v>
      </c>
      <c r="Z7" s="16">
        <f t="shared" si="1"/>
        <v>-300</v>
      </c>
      <c r="AA7">
        <f t="shared" si="2"/>
        <v>0</v>
      </c>
      <c r="AB7">
        <f t="shared" si="3"/>
        <v>300</v>
      </c>
      <c r="AC7">
        <f t="shared" si="4"/>
        <v>300</v>
      </c>
      <c r="AD7">
        <f t="shared" si="5"/>
        <v>7</v>
      </c>
      <c r="AE7" s="4">
        <f t="shared" si="6"/>
        <v>0</v>
      </c>
      <c r="AF7" s="4">
        <f t="shared" si="7"/>
        <v>7</v>
      </c>
      <c r="AJ7" s="15"/>
      <c r="AK7" s="55" t="s">
        <v>55</v>
      </c>
      <c r="AL7" s="55"/>
      <c r="AM7" s="32"/>
      <c r="AN7" s="32"/>
      <c r="AO7" s="32"/>
      <c r="AP7" s="32"/>
      <c r="AQ7" s="32"/>
      <c r="AR7" s="32"/>
      <c r="AS7" s="32"/>
      <c r="AT7" s="32"/>
      <c r="AU7" s="32"/>
      <c r="AV7" s="32"/>
    </row>
    <row r="8" spans="1:48" ht="31.5" customHeight="1">
      <c r="A8" s="3" t="s">
        <v>1</v>
      </c>
      <c r="B8" s="5" t="s">
        <v>0</v>
      </c>
      <c r="C8" s="5" t="s">
        <v>2</v>
      </c>
      <c r="E8" s="17" t="s">
        <v>56</v>
      </c>
      <c r="X8" s="16">
        <f t="shared" si="0"/>
        <v>1</v>
      </c>
      <c r="Y8">
        <v>4</v>
      </c>
      <c r="Z8" s="16">
        <f t="shared" si="1"/>
        <v>-100</v>
      </c>
      <c r="AA8">
        <f t="shared" si="2"/>
        <v>0</v>
      </c>
      <c r="AB8">
        <f t="shared" si="3"/>
        <v>100</v>
      </c>
      <c r="AC8">
        <f t="shared" si="4"/>
        <v>200</v>
      </c>
      <c r="AD8">
        <f t="shared" si="5"/>
        <v>5</v>
      </c>
      <c r="AE8" s="4">
        <f t="shared" si="6"/>
        <v>0</v>
      </c>
      <c r="AF8" s="4">
        <f t="shared" si="7"/>
        <v>5</v>
      </c>
      <c r="AJ8" s="34" t="s">
        <v>54</v>
      </c>
      <c r="AK8" s="34">
        <v>0.05</v>
      </c>
      <c r="AL8" s="35">
        <v>0.01</v>
      </c>
      <c r="AM8" s="33"/>
      <c r="AN8" s="15"/>
      <c r="AO8" s="33"/>
      <c r="AP8" s="15"/>
      <c r="AQ8" s="33"/>
      <c r="AR8" s="15"/>
      <c r="AS8" s="33"/>
      <c r="AT8" s="15"/>
      <c r="AU8" s="33"/>
      <c r="AV8" s="15"/>
    </row>
    <row r="9" spans="1:48" ht="15.75" thickBot="1">
      <c r="A9" s="3">
        <v>1</v>
      </c>
      <c r="B9" s="25">
        <v>3400</v>
      </c>
      <c r="C9" s="25">
        <v>3800</v>
      </c>
      <c r="E9" t="s">
        <v>38</v>
      </c>
      <c r="O9" s="19"/>
      <c r="P9" s="19"/>
      <c r="X9" s="16">
        <f t="shared" si="0"/>
        <v>1</v>
      </c>
      <c r="Y9">
        <v>5</v>
      </c>
      <c r="Z9" s="16">
        <f t="shared" si="1"/>
        <v>-200</v>
      </c>
      <c r="AA9">
        <f t="shared" si="2"/>
        <v>0</v>
      </c>
      <c r="AB9">
        <f t="shared" si="3"/>
        <v>200</v>
      </c>
      <c r="AC9">
        <f t="shared" si="4"/>
        <v>200</v>
      </c>
      <c r="AD9">
        <f t="shared" si="5"/>
        <v>5</v>
      </c>
      <c r="AE9" s="4">
        <f t="shared" si="6"/>
        <v>0</v>
      </c>
      <c r="AF9" s="4">
        <f t="shared" si="7"/>
        <v>5</v>
      </c>
      <c r="AG9">
        <f>IF(ISBLANK(B9),0,1)</f>
        <v>1</v>
      </c>
      <c r="AH9">
        <f>IF(ISBLANK(C9),0,1)</f>
        <v>1</v>
      </c>
      <c r="AJ9" s="4">
        <v>5</v>
      </c>
      <c r="AK9" s="4"/>
      <c r="AL9" s="30"/>
      <c r="AM9" s="15"/>
      <c r="AN9" s="15"/>
      <c r="AO9" s="15"/>
      <c r="AP9" s="15"/>
      <c r="AQ9" s="15"/>
      <c r="AR9" s="15"/>
      <c r="AS9" s="15"/>
      <c r="AT9" s="15"/>
      <c r="AU9" s="15"/>
      <c r="AV9" s="15"/>
    </row>
    <row r="10" spans="1:48" ht="18" customHeight="1" thickBot="1">
      <c r="A10" s="3">
        <v>2</v>
      </c>
      <c r="B10" s="25">
        <v>3600</v>
      </c>
      <c r="C10" s="25">
        <v>3700</v>
      </c>
      <c r="E10" s="6" t="s">
        <v>47</v>
      </c>
      <c r="F10" s="28">
        <f>X55</f>
        <v>10</v>
      </c>
      <c r="O10" s="19"/>
      <c r="P10" s="19"/>
      <c r="X10" s="16">
        <f t="shared" si="0"/>
        <v>1</v>
      </c>
      <c r="Y10">
        <v>6</v>
      </c>
      <c r="Z10" s="16">
        <f t="shared" si="1"/>
        <v>-100</v>
      </c>
      <c r="AA10">
        <f t="shared" si="2"/>
        <v>0</v>
      </c>
      <c r="AB10">
        <f t="shared" si="3"/>
        <v>100</v>
      </c>
      <c r="AC10">
        <f t="shared" si="4"/>
        <v>100</v>
      </c>
      <c r="AD10">
        <f t="shared" si="5"/>
        <v>1</v>
      </c>
      <c r="AE10" s="4">
        <f t="shared" si="6"/>
        <v>0</v>
      </c>
      <c r="AF10" s="4">
        <f t="shared" si="7"/>
        <v>1</v>
      </c>
      <c r="AG10">
        <f aca="true" t="shared" si="8" ref="AG10:AH58">IF(ISBLANK(B10),0,1)</f>
        <v>1</v>
      </c>
      <c r="AH10">
        <f t="shared" si="8"/>
        <v>1</v>
      </c>
      <c r="AJ10" s="4">
        <v>6</v>
      </c>
      <c r="AK10" s="4">
        <v>1</v>
      </c>
      <c r="AL10" s="30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ht="15">
      <c r="A11" s="3">
        <v>3</v>
      </c>
      <c r="B11" s="25">
        <v>3000</v>
      </c>
      <c r="C11" s="25">
        <v>3300</v>
      </c>
      <c r="O11" s="19"/>
      <c r="P11" s="19"/>
      <c r="X11" s="16">
        <f t="shared" si="0"/>
        <v>1</v>
      </c>
      <c r="Y11">
        <v>7</v>
      </c>
      <c r="Z11" s="16">
        <f t="shared" si="1"/>
        <v>0</v>
      </c>
      <c r="AA11">
        <f t="shared" si="2"/>
        <v>1</v>
      </c>
      <c r="AB11">
        <f t="shared" si="3"/>
        <v>0</v>
      </c>
      <c r="AC11">
        <f t="shared" si="4"/>
        <v>100</v>
      </c>
      <c r="AD11">
        <f t="shared" si="5"/>
        <v>1</v>
      </c>
      <c r="AE11" s="4">
        <f t="shared" si="6"/>
        <v>0</v>
      </c>
      <c r="AF11" s="4">
        <f t="shared" si="7"/>
        <v>0</v>
      </c>
      <c r="AG11">
        <f t="shared" si="8"/>
        <v>1</v>
      </c>
      <c r="AH11">
        <f aca="true" t="shared" si="9" ref="AH11:AH18">IF(ISBLANK(C11),0,1)</f>
        <v>1</v>
      </c>
      <c r="AJ11" s="4">
        <v>7</v>
      </c>
      <c r="AK11" s="4">
        <v>3</v>
      </c>
      <c r="AL11" s="30"/>
      <c r="AM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 ht="15.75" customHeight="1">
      <c r="A12" s="3">
        <v>4</v>
      </c>
      <c r="B12" s="25">
        <v>3500</v>
      </c>
      <c r="C12" s="25">
        <v>3600</v>
      </c>
      <c r="E12" s="27"/>
      <c r="F12" s="18"/>
      <c r="O12" s="19"/>
      <c r="P12" s="19"/>
      <c r="X12" s="16">
        <f t="shared" si="0"/>
        <v>1</v>
      </c>
      <c r="Y12">
        <v>8</v>
      </c>
      <c r="Z12" s="16">
        <f t="shared" si="1"/>
        <v>100</v>
      </c>
      <c r="AA12">
        <f t="shared" si="2"/>
        <v>0</v>
      </c>
      <c r="AB12">
        <f t="shared" si="3"/>
        <v>100</v>
      </c>
      <c r="AC12">
        <f t="shared" si="4"/>
        <v>100</v>
      </c>
      <c r="AD12">
        <f t="shared" si="5"/>
        <v>1</v>
      </c>
      <c r="AE12" s="4">
        <f t="shared" si="6"/>
        <v>1</v>
      </c>
      <c r="AF12" s="4">
        <f t="shared" si="7"/>
        <v>0</v>
      </c>
      <c r="AG12">
        <f t="shared" si="8"/>
        <v>1</v>
      </c>
      <c r="AH12">
        <f t="shared" si="9"/>
        <v>1</v>
      </c>
      <c r="AJ12" s="4">
        <v>8</v>
      </c>
      <c r="AK12" s="4">
        <v>5</v>
      </c>
      <c r="AL12" s="30">
        <v>1</v>
      </c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ht="15">
      <c r="A13" s="3">
        <v>5</v>
      </c>
      <c r="B13" s="25">
        <v>2900</v>
      </c>
      <c r="C13" s="25">
        <v>3100</v>
      </c>
      <c r="O13" s="19"/>
      <c r="P13" s="19"/>
      <c r="X13" s="16">
        <f t="shared" si="0"/>
        <v>1</v>
      </c>
      <c r="Y13">
        <v>9</v>
      </c>
      <c r="Z13" s="16">
        <f t="shared" si="1"/>
        <v>-300</v>
      </c>
      <c r="AA13">
        <f t="shared" si="2"/>
        <v>0</v>
      </c>
      <c r="AB13">
        <f t="shared" si="3"/>
        <v>300</v>
      </c>
      <c r="AC13">
        <f t="shared" si="4"/>
        <v>100</v>
      </c>
      <c r="AD13">
        <f t="shared" si="5"/>
        <v>1</v>
      </c>
      <c r="AE13" s="4">
        <f t="shared" si="6"/>
        <v>0</v>
      </c>
      <c r="AF13" s="4">
        <f t="shared" si="7"/>
        <v>1</v>
      </c>
      <c r="AG13">
        <f t="shared" si="8"/>
        <v>1</v>
      </c>
      <c r="AH13">
        <f t="shared" si="9"/>
        <v>1</v>
      </c>
      <c r="AJ13" s="4">
        <v>9</v>
      </c>
      <c r="AK13" s="4">
        <v>7</v>
      </c>
      <c r="AL13" s="30">
        <v>3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48" ht="15">
      <c r="A14" s="3">
        <v>6</v>
      </c>
      <c r="B14" s="25">
        <v>3100</v>
      </c>
      <c r="C14" s="25">
        <v>3200</v>
      </c>
      <c r="E14" s="23" t="s">
        <v>44</v>
      </c>
      <c r="O14" s="19"/>
      <c r="P14" s="19"/>
      <c r="X14" s="16">
        <f t="shared" si="0"/>
        <v>1</v>
      </c>
      <c r="Y14">
        <v>10</v>
      </c>
      <c r="Z14" s="16">
        <f t="shared" si="1"/>
        <v>-200</v>
      </c>
      <c r="AA14">
        <f t="shared" si="2"/>
        <v>0</v>
      </c>
      <c r="AB14">
        <f t="shared" si="3"/>
        <v>200</v>
      </c>
      <c r="AC14" t="str">
        <f t="shared" si="4"/>
        <v> </v>
      </c>
      <c r="AD14">
        <f t="shared" si="5"/>
        <v>0</v>
      </c>
      <c r="AE14" s="4">
        <f t="shared" si="6"/>
        <v>0</v>
      </c>
      <c r="AF14" s="4">
        <f t="shared" si="7"/>
        <v>0</v>
      </c>
      <c r="AG14">
        <f t="shared" si="8"/>
        <v>1</v>
      </c>
      <c r="AH14">
        <f t="shared" si="9"/>
        <v>1</v>
      </c>
      <c r="AJ14" s="4">
        <v>10</v>
      </c>
      <c r="AK14" s="4">
        <v>9</v>
      </c>
      <c r="AL14" s="30">
        <v>4</v>
      </c>
      <c r="AM14" s="15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48" ht="15">
      <c r="A15" s="3">
        <v>7</v>
      </c>
      <c r="B15" s="25">
        <v>3200</v>
      </c>
      <c r="C15" s="25">
        <v>3200</v>
      </c>
      <c r="E15" s="9" t="s">
        <v>7</v>
      </c>
      <c r="O15" s="19"/>
      <c r="P15" s="19"/>
      <c r="X15" s="16">
        <f t="shared" si="0"/>
        <v>0</v>
      </c>
      <c r="Y15">
        <v>11</v>
      </c>
      <c r="Z15" s="16">
        <f t="shared" si="1"/>
        <v>0</v>
      </c>
      <c r="AA15">
        <f t="shared" si="2"/>
        <v>0</v>
      </c>
      <c r="AB15">
        <f t="shared" si="3"/>
        <v>0</v>
      </c>
      <c r="AC15" t="str">
        <f t="shared" si="4"/>
        <v> </v>
      </c>
      <c r="AD15">
        <f t="shared" si="5"/>
        <v>0</v>
      </c>
      <c r="AE15" s="4">
        <f t="shared" si="6"/>
        <v>0</v>
      </c>
      <c r="AF15" s="4">
        <f t="shared" si="7"/>
        <v>0</v>
      </c>
      <c r="AG15">
        <f t="shared" si="8"/>
        <v>1</v>
      </c>
      <c r="AH15">
        <f t="shared" si="9"/>
        <v>1</v>
      </c>
      <c r="AJ15" s="4">
        <v>11</v>
      </c>
      <c r="AK15" s="4">
        <v>12</v>
      </c>
      <c r="AL15" s="30">
        <v>6</v>
      </c>
      <c r="AM15" s="15"/>
      <c r="AN15" s="15"/>
      <c r="AO15" s="15"/>
      <c r="AP15" s="15"/>
      <c r="AQ15" s="15"/>
      <c r="AR15" s="15"/>
      <c r="AS15" s="15"/>
      <c r="AT15" s="15"/>
      <c r="AU15" s="15"/>
      <c r="AV15" s="15"/>
    </row>
    <row r="16" spans="1:48" ht="15.75">
      <c r="A16" s="3">
        <v>8</v>
      </c>
      <c r="B16" s="25">
        <v>3400</v>
      </c>
      <c r="C16" s="25">
        <v>3300</v>
      </c>
      <c r="E16" s="24">
        <v>0.05</v>
      </c>
      <c r="F16" s="24">
        <v>0.01</v>
      </c>
      <c r="J16" s="16"/>
      <c r="O16" s="19"/>
      <c r="P16" s="19"/>
      <c r="X16" s="16">
        <f t="shared" si="0"/>
        <v>0</v>
      </c>
      <c r="Y16">
        <v>12</v>
      </c>
      <c r="Z16" s="16">
        <f t="shared" si="1"/>
        <v>0</v>
      </c>
      <c r="AA16">
        <f t="shared" si="2"/>
        <v>0</v>
      </c>
      <c r="AB16">
        <f t="shared" si="3"/>
        <v>0</v>
      </c>
      <c r="AC16" t="str">
        <f t="shared" si="4"/>
        <v> </v>
      </c>
      <c r="AD16">
        <f t="shared" si="5"/>
        <v>0</v>
      </c>
      <c r="AE16" s="4">
        <f t="shared" si="6"/>
        <v>0</v>
      </c>
      <c r="AF16" s="4">
        <f t="shared" si="7"/>
        <v>0</v>
      </c>
      <c r="AG16">
        <f t="shared" si="8"/>
        <v>1</v>
      </c>
      <c r="AH16">
        <f t="shared" si="9"/>
        <v>1</v>
      </c>
      <c r="AJ16" s="4">
        <v>12</v>
      </c>
      <c r="AK16" s="4">
        <v>15</v>
      </c>
      <c r="AL16" s="30">
        <v>8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48" ht="15.75">
      <c r="A17" s="3">
        <v>9</v>
      </c>
      <c r="B17" s="25">
        <v>3200</v>
      </c>
      <c r="C17" s="25">
        <v>3500</v>
      </c>
      <c r="E17" s="24">
        <f>VLOOKUP(F10,AJ10:AK29,2)</f>
        <v>9</v>
      </c>
      <c r="F17" s="24">
        <f>VLOOKUP(F10,AJ12:AL29,3)</f>
        <v>4</v>
      </c>
      <c r="J17" s="16"/>
      <c r="O17" s="19"/>
      <c r="P17" s="19"/>
      <c r="X17" s="16">
        <f t="shared" si="0"/>
        <v>0</v>
      </c>
      <c r="Y17">
        <v>13</v>
      </c>
      <c r="Z17" s="16">
        <f t="shared" si="1"/>
        <v>0</v>
      </c>
      <c r="AA17">
        <f t="shared" si="2"/>
        <v>0</v>
      </c>
      <c r="AB17">
        <f t="shared" si="3"/>
        <v>0</v>
      </c>
      <c r="AC17" t="str">
        <f t="shared" si="4"/>
        <v> </v>
      </c>
      <c r="AD17">
        <f t="shared" si="5"/>
        <v>0</v>
      </c>
      <c r="AE17" s="4">
        <f t="shared" si="6"/>
        <v>0</v>
      </c>
      <c r="AF17" s="4">
        <f t="shared" si="7"/>
        <v>0</v>
      </c>
      <c r="AG17">
        <f t="shared" si="8"/>
        <v>1</v>
      </c>
      <c r="AH17">
        <f t="shared" si="9"/>
        <v>1</v>
      </c>
      <c r="AJ17" s="4">
        <v>13</v>
      </c>
      <c r="AK17" s="4">
        <v>18</v>
      </c>
      <c r="AL17" s="30">
        <v>11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/>
    </row>
    <row r="18" spans="1:48" ht="15">
      <c r="A18" s="3">
        <v>10</v>
      </c>
      <c r="B18" s="25">
        <v>3400</v>
      </c>
      <c r="C18" s="25">
        <v>3600</v>
      </c>
      <c r="J18" s="16"/>
      <c r="O18" s="19"/>
      <c r="P18" s="19"/>
      <c r="X18" s="16">
        <f t="shared" si="0"/>
        <v>0</v>
      </c>
      <c r="Y18">
        <v>14</v>
      </c>
      <c r="Z18" s="16">
        <f t="shared" si="1"/>
        <v>0</v>
      </c>
      <c r="AA18">
        <f t="shared" si="2"/>
        <v>0</v>
      </c>
      <c r="AB18">
        <f t="shared" si="3"/>
        <v>0</v>
      </c>
      <c r="AC18" t="str">
        <f t="shared" si="4"/>
        <v> </v>
      </c>
      <c r="AD18">
        <f t="shared" si="5"/>
        <v>0</v>
      </c>
      <c r="AE18" s="4">
        <f t="shared" si="6"/>
        <v>0</v>
      </c>
      <c r="AF18" s="4">
        <f t="shared" si="7"/>
        <v>0</v>
      </c>
      <c r="AG18">
        <f t="shared" si="8"/>
        <v>1</v>
      </c>
      <c r="AH18">
        <f t="shared" si="9"/>
        <v>1</v>
      </c>
      <c r="AJ18" s="4">
        <v>14</v>
      </c>
      <c r="AK18" s="4">
        <v>22</v>
      </c>
      <c r="AL18" s="30">
        <v>14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1:48" ht="15.75" thickBot="1">
      <c r="A19" s="3">
        <v>11</v>
      </c>
      <c r="B19" s="4"/>
      <c r="C19" s="4"/>
      <c r="J19" s="16"/>
      <c r="O19" s="19"/>
      <c r="P19" s="19"/>
      <c r="X19" s="16">
        <f t="shared" si="0"/>
        <v>0</v>
      </c>
      <c r="Y19">
        <v>15</v>
      </c>
      <c r="Z19" s="16">
        <f t="shared" si="1"/>
        <v>0</v>
      </c>
      <c r="AA19">
        <f t="shared" si="2"/>
        <v>0</v>
      </c>
      <c r="AB19">
        <f t="shared" si="3"/>
        <v>0</v>
      </c>
      <c r="AC19" t="str">
        <f t="shared" si="4"/>
        <v> </v>
      </c>
      <c r="AD19">
        <f t="shared" si="5"/>
        <v>0</v>
      </c>
      <c r="AE19" s="4">
        <f t="shared" si="6"/>
        <v>0</v>
      </c>
      <c r="AF19" s="4">
        <f t="shared" si="7"/>
        <v>0</v>
      </c>
      <c r="AG19">
        <f t="shared" si="8"/>
        <v>0</v>
      </c>
      <c r="AH19">
        <f t="shared" si="8"/>
        <v>0</v>
      </c>
      <c r="AJ19" s="4">
        <v>15</v>
      </c>
      <c r="AK19" s="4">
        <v>26</v>
      </c>
      <c r="AL19" s="30">
        <v>17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</row>
    <row r="20" spans="1:48" ht="21.75" thickBot="1">
      <c r="A20" s="3">
        <v>12</v>
      </c>
      <c r="B20" s="4"/>
      <c r="C20" s="4"/>
      <c r="F20" s="13" t="s">
        <v>43</v>
      </c>
      <c r="G20" s="29">
        <f>IF(AE55&lt;AF55,AE55,AF55)</f>
        <v>1</v>
      </c>
      <c r="J20" s="16"/>
      <c r="O20" s="19"/>
      <c r="P20" s="19"/>
      <c r="X20" s="16">
        <f t="shared" si="0"/>
        <v>0</v>
      </c>
      <c r="Y20">
        <v>16</v>
      </c>
      <c r="Z20" s="16">
        <f t="shared" si="1"/>
        <v>0</v>
      </c>
      <c r="AA20">
        <f t="shared" si="2"/>
        <v>0</v>
      </c>
      <c r="AB20">
        <f t="shared" si="3"/>
        <v>0</v>
      </c>
      <c r="AC20" t="str">
        <f t="shared" si="4"/>
        <v> </v>
      </c>
      <c r="AD20">
        <f t="shared" si="5"/>
        <v>0</v>
      </c>
      <c r="AE20" s="4">
        <f t="shared" si="6"/>
        <v>0</v>
      </c>
      <c r="AF20" s="4">
        <f t="shared" si="7"/>
        <v>0</v>
      </c>
      <c r="AG20">
        <f t="shared" si="8"/>
        <v>0</v>
      </c>
      <c r="AH20">
        <f t="shared" si="8"/>
        <v>0</v>
      </c>
      <c r="AJ20" s="4">
        <v>16</v>
      </c>
      <c r="AK20" s="4">
        <v>31</v>
      </c>
      <c r="AL20" s="30">
        <v>21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 ht="15">
      <c r="A21" s="3">
        <v>13</v>
      </c>
      <c r="B21" s="4"/>
      <c r="C21" s="4"/>
      <c r="J21" s="16"/>
      <c r="O21" s="19"/>
      <c r="P21" s="19"/>
      <c r="X21" s="16">
        <f t="shared" si="0"/>
        <v>0</v>
      </c>
      <c r="Y21">
        <v>17</v>
      </c>
      <c r="Z21" s="16">
        <f t="shared" si="1"/>
        <v>0</v>
      </c>
      <c r="AA21">
        <f t="shared" si="2"/>
        <v>0</v>
      </c>
      <c r="AB21">
        <f t="shared" si="3"/>
        <v>0</v>
      </c>
      <c r="AC21" t="str">
        <f t="shared" si="4"/>
        <v> </v>
      </c>
      <c r="AD21">
        <f t="shared" si="5"/>
        <v>0</v>
      </c>
      <c r="AE21" s="4">
        <f t="shared" si="6"/>
        <v>0</v>
      </c>
      <c r="AF21" s="4">
        <f t="shared" si="7"/>
        <v>0</v>
      </c>
      <c r="AG21">
        <f t="shared" si="8"/>
        <v>0</v>
      </c>
      <c r="AH21">
        <f t="shared" si="8"/>
        <v>0</v>
      </c>
      <c r="AJ21" s="4">
        <v>17</v>
      </c>
      <c r="AK21" s="4">
        <v>36</v>
      </c>
      <c r="AL21" s="30">
        <v>24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1:48" ht="15">
      <c r="A22" s="3">
        <v>14</v>
      </c>
      <c r="B22" s="4"/>
      <c r="C22" s="4"/>
      <c r="E22" t="s">
        <v>18</v>
      </c>
      <c r="J22" s="16"/>
      <c r="O22" s="19"/>
      <c r="P22" s="19"/>
      <c r="X22" s="16">
        <f t="shared" si="0"/>
        <v>0</v>
      </c>
      <c r="Y22">
        <v>18</v>
      </c>
      <c r="Z22" s="16">
        <f t="shared" si="1"/>
        <v>0</v>
      </c>
      <c r="AA22">
        <f t="shared" si="2"/>
        <v>0</v>
      </c>
      <c r="AB22">
        <f t="shared" si="3"/>
        <v>0</v>
      </c>
      <c r="AC22" t="str">
        <f t="shared" si="4"/>
        <v> </v>
      </c>
      <c r="AD22">
        <f t="shared" si="5"/>
        <v>0</v>
      </c>
      <c r="AE22" s="4">
        <f t="shared" si="6"/>
        <v>0</v>
      </c>
      <c r="AF22" s="4">
        <f t="shared" si="7"/>
        <v>0</v>
      </c>
      <c r="AG22">
        <f t="shared" si="8"/>
        <v>0</v>
      </c>
      <c r="AH22">
        <f t="shared" si="8"/>
        <v>0</v>
      </c>
      <c r="AJ22" s="4">
        <v>18</v>
      </c>
      <c r="AK22" s="4">
        <v>41</v>
      </c>
      <c r="AL22" s="30">
        <v>29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</row>
    <row r="23" spans="1:48" ht="15.75">
      <c r="A23" s="3">
        <v>15</v>
      </c>
      <c r="B23" s="4"/>
      <c r="C23" s="4"/>
      <c r="E23" t="s">
        <v>22</v>
      </c>
      <c r="H23" s="14">
        <f>IF(G20&lt;F17,F16,IF(G20&lt;E17,E16,G16))</f>
        <v>0.01</v>
      </c>
      <c r="J23" s="16"/>
      <c r="O23" s="19"/>
      <c r="P23" s="19"/>
      <c r="X23" s="16">
        <f t="shared" si="0"/>
        <v>0</v>
      </c>
      <c r="Y23">
        <v>19</v>
      </c>
      <c r="Z23" s="16">
        <f t="shared" si="1"/>
        <v>0</v>
      </c>
      <c r="AA23">
        <f t="shared" si="2"/>
        <v>0</v>
      </c>
      <c r="AB23">
        <f t="shared" si="3"/>
        <v>0</v>
      </c>
      <c r="AC23" t="str">
        <f t="shared" si="4"/>
        <v> </v>
      </c>
      <c r="AD23">
        <f t="shared" si="5"/>
        <v>0</v>
      </c>
      <c r="AE23" s="4">
        <f t="shared" si="6"/>
        <v>0</v>
      </c>
      <c r="AF23" s="4">
        <f t="shared" si="7"/>
        <v>0</v>
      </c>
      <c r="AG23">
        <f t="shared" si="8"/>
        <v>0</v>
      </c>
      <c r="AH23">
        <f t="shared" si="8"/>
        <v>0</v>
      </c>
      <c r="AJ23" s="4">
        <v>19</v>
      </c>
      <c r="AK23" s="5">
        <v>47</v>
      </c>
      <c r="AL23" s="30">
        <v>33</v>
      </c>
      <c r="AM23" s="33"/>
      <c r="AN23" s="15"/>
      <c r="AO23" s="33"/>
      <c r="AP23" s="15"/>
      <c r="AQ23" s="33"/>
      <c r="AR23" s="15"/>
      <c r="AS23" s="33"/>
      <c r="AT23" s="15"/>
      <c r="AU23" s="33"/>
      <c r="AV23" s="15"/>
    </row>
    <row r="24" spans="1:48" ht="18.75">
      <c r="A24" s="3">
        <v>16</v>
      </c>
      <c r="B24" s="4"/>
      <c r="C24" s="4"/>
      <c r="E24" t="s">
        <v>23</v>
      </c>
      <c r="G24" s="17" t="str">
        <f>IF(G20&lt;F17,"СУЩЕСТВЕННЫ",IF(G20&lt;E17,"СУЩЕСТВЕННЫ","НЕ СУЩЕСТВЕННЫ"))</f>
        <v>СУЩЕСТВЕННЫ</v>
      </c>
      <c r="J24" s="16"/>
      <c r="O24" s="19"/>
      <c r="P24" s="19"/>
      <c r="X24" s="16">
        <f t="shared" si="0"/>
        <v>0</v>
      </c>
      <c r="Y24">
        <v>20</v>
      </c>
      <c r="Z24" s="16">
        <f t="shared" si="1"/>
        <v>0</v>
      </c>
      <c r="AA24">
        <f t="shared" si="2"/>
        <v>0</v>
      </c>
      <c r="AB24">
        <f t="shared" si="3"/>
        <v>0</v>
      </c>
      <c r="AC24" t="str">
        <f t="shared" si="4"/>
        <v> </v>
      </c>
      <c r="AD24">
        <f t="shared" si="5"/>
        <v>0</v>
      </c>
      <c r="AE24" s="4">
        <f t="shared" si="6"/>
        <v>0</v>
      </c>
      <c r="AF24" s="4">
        <f t="shared" si="7"/>
        <v>0</v>
      </c>
      <c r="AG24">
        <f t="shared" si="8"/>
        <v>0</v>
      </c>
      <c r="AH24">
        <f t="shared" si="8"/>
        <v>0</v>
      </c>
      <c r="AJ24" s="4">
        <v>20</v>
      </c>
      <c r="AK24" s="4">
        <v>53</v>
      </c>
      <c r="AL24" s="30">
        <v>39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</row>
    <row r="25" spans="1:48" ht="15">
      <c r="A25" s="3">
        <v>17</v>
      </c>
      <c r="B25" s="4"/>
      <c r="C25" s="4"/>
      <c r="J25" s="16"/>
      <c r="O25" s="19"/>
      <c r="P25" s="19"/>
      <c r="X25" s="16">
        <f t="shared" si="0"/>
        <v>0</v>
      </c>
      <c r="Y25">
        <v>21</v>
      </c>
      <c r="Z25" s="16">
        <f t="shared" si="1"/>
        <v>0</v>
      </c>
      <c r="AA25">
        <f t="shared" si="2"/>
        <v>0</v>
      </c>
      <c r="AB25">
        <f t="shared" si="3"/>
        <v>0</v>
      </c>
      <c r="AC25" t="str">
        <f t="shared" si="4"/>
        <v> </v>
      </c>
      <c r="AD25">
        <f t="shared" si="5"/>
        <v>0</v>
      </c>
      <c r="AE25" s="4">
        <f t="shared" si="6"/>
        <v>0</v>
      </c>
      <c r="AF25" s="4">
        <f t="shared" si="7"/>
        <v>0</v>
      </c>
      <c r="AG25">
        <f t="shared" si="8"/>
        <v>0</v>
      </c>
      <c r="AH25">
        <f t="shared" si="8"/>
        <v>0</v>
      </c>
      <c r="AJ25" s="4">
        <v>21</v>
      </c>
      <c r="AK25" s="4">
        <v>60</v>
      </c>
      <c r="AL25" s="30">
        <v>44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</row>
    <row r="26" spans="1:48" ht="15">
      <c r="A26" s="3">
        <v>18</v>
      </c>
      <c r="B26" s="4"/>
      <c r="C26" s="4"/>
      <c r="J26" s="16"/>
      <c r="O26" s="19"/>
      <c r="P26" s="19"/>
      <c r="X26" s="16">
        <f t="shared" si="0"/>
        <v>0</v>
      </c>
      <c r="Y26">
        <v>22</v>
      </c>
      <c r="Z26" s="16">
        <f t="shared" si="1"/>
        <v>0</v>
      </c>
      <c r="AA26">
        <f t="shared" si="2"/>
        <v>0</v>
      </c>
      <c r="AB26">
        <f t="shared" si="3"/>
        <v>0</v>
      </c>
      <c r="AC26" t="str">
        <f t="shared" si="4"/>
        <v> </v>
      </c>
      <c r="AD26">
        <f t="shared" si="5"/>
        <v>0</v>
      </c>
      <c r="AE26" s="4">
        <f t="shared" si="6"/>
        <v>0</v>
      </c>
      <c r="AF26" s="4">
        <f t="shared" si="7"/>
        <v>0</v>
      </c>
      <c r="AG26">
        <f t="shared" si="8"/>
        <v>0</v>
      </c>
      <c r="AH26">
        <f t="shared" si="8"/>
        <v>0</v>
      </c>
      <c r="AJ26" s="4">
        <v>22</v>
      </c>
      <c r="AK26" s="4">
        <v>67</v>
      </c>
      <c r="AL26" s="30">
        <v>50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</row>
    <row r="27" spans="1:48" ht="15">
      <c r="A27" s="3">
        <v>19</v>
      </c>
      <c r="B27" s="4"/>
      <c r="C27" s="4"/>
      <c r="J27" s="16"/>
      <c r="O27" s="19"/>
      <c r="P27" s="19"/>
      <c r="X27" s="16">
        <f t="shared" si="0"/>
        <v>0</v>
      </c>
      <c r="Y27">
        <v>23</v>
      </c>
      <c r="Z27" s="16">
        <f t="shared" si="1"/>
        <v>0</v>
      </c>
      <c r="AA27">
        <f t="shared" si="2"/>
        <v>0</v>
      </c>
      <c r="AB27">
        <f t="shared" si="3"/>
        <v>0</v>
      </c>
      <c r="AC27" t="str">
        <f t="shared" si="4"/>
        <v> </v>
      </c>
      <c r="AD27">
        <f t="shared" si="5"/>
        <v>0</v>
      </c>
      <c r="AE27" s="4">
        <f t="shared" si="6"/>
        <v>0</v>
      </c>
      <c r="AF27" s="4">
        <f t="shared" si="7"/>
        <v>0</v>
      </c>
      <c r="AG27">
        <f t="shared" si="8"/>
        <v>0</v>
      </c>
      <c r="AH27">
        <f t="shared" si="8"/>
        <v>0</v>
      </c>
      <c r="AJ27" s="4">
        <v>23</v>
      </c>
      <c r="AK27" s="4">
        <v>74</v>
      </c>
      <c r="AL27" s="30">
        <v>56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</row>
    <row r="28" spans="1:48" ht="15">
      <c r="A28" s="3">
        <v>20</v>
      </c>
      <c r="B28" s="4"/>
      <c r="C28" s="4"/>
      <c r="J28" s="16"/>
      <c r="O28" s="19"/>
      <c r="P28" s="19"/>
      <c r="X28" s="16">
        <f t="shared" si="0"/>
        <v>0</v>
      </c>
      <c r="Y28">
        <v>24</v>
      </c>
      <c r="Z28" s="16">
        <f t="shared" si="1"/>
        <v>0</v>
      </c>
      <c r="AA28">
        <f t="shared" si="2"/>
        <v>0</v>
      </c>
      <c r="AB28">
        <f t="shared" si="3"/>
        <v>0</v>
      </c>
      <c r="AC28" t="str">
        <f t="shared" si="4"/>
        <v> </v>
      </c>
      <c r="AD28">
        <f t="shared" si="5"/>
        <v>0</v>
      </c>
      <c r="AE28" s="4">
        <f t="shared" si="6"/>
        <v>0</v>
      </c>
      <c r="AF28" s="4">
        <f t="shared" si="7"/>
        <v>0</v>
      </c>
      <c r="AG28">
        <f t="shared" si="8"/>
        <v>0</v>
      </c>
      <c r="AH28">
        <f t="shared" si="8"/>
        <v>0</v>
      </c>
      <c r="AJ28" s="4">
        <v>24</v>
      </c>
      <c r="AK28" s="4">
        <v>82</v>
      </c>
      <c r="AL28" s="30">
        <v>62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</row>
    <row r="29" spans="1:48" ht="15">
      <c r="A29" s="3">
        <v>21</v>
      </c>
      <c r="B29" s="4"/>
      <c r="C29" s="4"/>
      <c r="J29" s="16"/>
      <c r="O29" s="19"/>
      <c r="P29" s="19"/>
      <c r="X29" s="16">
        <f t="shared" si="0"/>
        <v>0</v>
      </c>
      <c r="Y29">
        <v>25</v>
      </c>
      <c r="Z29" s="16">
        <f t="shared" si="1"/>
        <v>0</v>
      </c>
      <c r="AA29">
        <f t="shared" si="2"/>
        <v>0</v>
      </c>
      <c r="AB29">
        <f t="shared" si="3"/>
        <v>0</v>
      </c>
      <c r="AC29" t="str">
        <f t="shared" si="4"/>
        <v> </v>
      </c>
      <c r="AD29">
        <f t="shared" si="5"/>
        <v>0</v>
      </c>
      <c r="AE29" s="4">
        <f t="shared" si="6"/>
        <v>0</v>
      </c>
      <c r="AF29" s="4">
        <f t="shared" si="7"/>
        <v>0</v>
      </c>
      <c r="AG29">
        <f t="shared" si="8"/>
        <v>0</v>
      </c>
      <c r="AH29">
        <f t="shared" si="8"/>
        <v>0</v>
      </c>
      <c r="AJ29" s="20">
        <v>25</v>
      </c>
      <c r="AK29" s="20">
        <v>90</v>
      </c>
      <c r="AL29" s="31">
        <v>69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</row>
    <row r="30" spans="1:49" ht="15">
      <c r="A30" s="3">
        <v>22</v>
      </c>
      <c r="B30" s="4"/>
      <c r="C30" s="4"/>
      <c r="J30" s="16"/>
      <c r="O30" s="19"/>
      <c r="P30" s="19"/>
      <c r="X30" s="16">
        <f t="shared" si="0"/>
        <v>0</v>
      </c>
      <c r="Y30">
        <v>26</v>
      </c>
      <c r="Z30" s="16">
        <f t="shared" si="1"/>
        <v>0</v>
      </c>
      <c r="AA30">
        <f t="shared" si="2"/>
        <v>0</v>
      </c>
      <c r="AB30">
        <f t="shared" si="3"/>
        <v>0</v>
      </c>
      <c r="AC30" t="str">
        <f t="shared" si="4"/>
        <v> </v>
      </c>
      <c r="AD30">
        <f t="shared" si="5"/>
        <v>0</v>
      </c>
      <c r="AE30" s="4">
        <f t="shared" si="6"/>
        <v>0</v>
      </c>
      <c r="AF30" s="4">
        <f t="shared" si="7"/>
        <v>0</v>
      </c>
      <c r="AG30">
        <f t="shared" si="8"/>
        <v>0</v>
      </c>
      <c r="AH30">
        <f t="shared" si="8"/>
        <v>0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ht="15">
      <c r="A31" s="3">
        <v>23</v>
      </c>
      <c r="B31" s="4"/>
      <c r="C31" s="4"/>
      <c r="J31" s="16"/>
      <c r="O31" s="19"/>
      <c r="P31" s="19"/>
      <c r="X31" s="16">
        <f t="shared" si="0"/>
        <v>0</v>
      </c>
      <c r="Y31">
        <v>27</v>
      </c>
      <c r="Z31" s="16">
        <f t="shared" si="1"/>
        <v>0</v>
      </c>
      <c r="AA31">
        <f t="shared" si="2"/>
        <v>0</v>
      </c>
      <c r="AB31">
        <f t="shared" si="3"/>
        <v>0</v>
      </c>
      <c r="AC31" t="str">
        <f t="shared" si="4"/>
        <v> </v>
      </c>
      <c r="AD31">
        <f t="shared" si="5"/>
        <v>0</v>
      </c>
      <c r="AE31" s="4">
        <f t="shared" si="6"/>
        <v>0</v>
      </c>
      <c r="AF31" s="4">
        <f t="shared" si="7"/>
        <v>0</v>
      </c>
      <c r="AG31">
        <f t="shared" si="8"/>
        <v>0</v>
      </c>
      <c r="AH31">
        <f t="shared" si="8"/>
        <v>0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5">
      <c r="A32" s="3">
        <v>24</v>
      </c>
      <c r="B32" s="4"/>
      <c r="C32" s="4"/>
      <c r="J32" s="16"/>
      <c r="O32" s="19"/>
      <c r="P32" s="19"/>
      <c r="X32" s="16">
        <f t="shared" si="0"/>
        <v>0</v>
      </c>
      <c r="Y32">
        <v>28</v>
      </c>
      <c r="Z32" s="16">
        <f t="shared" si="1"/>
        <v>0</v>
      </c>
      <c r="AA32">
        <f t="shared" si="2"/>
        <v>0</v>
      </c>
      <c r="AB32">
        <f t="shared" si="3"/>
        <v>0</v>
      </c>
      <c r="AC32" t="str">
        <f t="shared" si="4"/>
        <v> </v>
      </c>
      <c r="AD32">
        <f t="shared" si="5"/>
        <v>0</v>
      </c>
      <c r="AE32" s="4">
        <f t="shared" si="6"/>
        <v>0</v>
      </c>
      <c r="AF32" s="4">
        <f t="shared" si="7"/>
        <v>0</v>
      </c>
      <c r="AG32">
        <f t="shared" si="8"/>
        <v>0</v>
      </c>
      <c r="AH32">
        <f t="shared" si="8"/>
        <v>0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">
      <c r="A33" s="3">
        <v>25</v>
      </c>
      <c r="B33" s="4"/>
      <c r="C33" s="4"/>
      <c r="J33" s="16"/>
      <c r="O33" s="19"/>
      <c r="P33" s="19"/>
      <c r="X33" s="16">
        <f t="shared" si="0"/>
        <v>0</v>
      </c>
      <c r="Y33">
        <v>29</v>
      </c>
      <c r="Z33" s="16">
        <f t="shared" si="1"/>
        <v>0</v>
      </c>
      <c r="AA33">
        <f t="shared" si="2"/>
        <v>0</v>
      </c>
      <c r="AB33">
        <f t="shared" si="3"/>
        <v>0</v>
      </c>
      <c r="AC33" t="str">
        <f t="shared" si="4"/>
        <v> </v>
      </c>
      <c r="AD33">
        <f t="shared" si="5"/>
        <v>0</v>
      </c>
      <c r="AE33" s="4">
        <f t="shared" si="6"/>
        <v>0</v>
      </c>
      <c r="AF33" s="4">
        <f t="shared" si="7"/>
        <v>0</v>
      </c>
      <c r="AG33">
        <f t="shared" si="8"/>
        <v>0</v>
      </c>
      <c r="AH33">
        <f t="shared" si="8"/>
        <v>0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5">
      <c r="A34" s="3">
        <v>26</v>
      </c>
      <c r="B34" s="4"/>
      <c r="C34" s="4"/>
      <c r="J34" s="16"/>
      <c r="O34" s="19"/>
      <c r="P34" s="19"/>
      <c r="X34" s="16">
        <f t="shared" si="0"/>
        <v>0</v>
      </c>
      <c r="Y34">
        <v>30</v>
      </c>
      <c r="Z34" s="16">
        <f t="shared" si="1"/>
        <v>0</v>
      </c>
      <c r="AA34">
        <f t="shared" si="2"/>
        <v>0</v>
      </c>
      <c r="AB34">
        <f t="shared" si="3"/>
        <v>0</v>
      </c>
      <c r="AC34" t="str">
        <f t="shared" si="4"/>
        <v> </v>
      </c>
      <c r="AD34">
        <f t="shared" si="5"/>
        <v>0</v>
      </c>
      <c r="AE34" s="4">
        <f t="shared" si="6"/>
        <v>0</v>
      </c>
      <c r="AF34" s="4">
        <f t="shared" si="7"/>
        <v>0</v>
      </c>
      <c r="AG34">
        <f t="shared" si="8"/>
        <v>0</v>
      </c>
      <c r="AH34">
        <f t="shared" si="8"/>
        <v>0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ht="15">
      <c r="A35" s="3">
        <v>27</v>
      </c>
      <c r="B35" s="4"/>
      <c r="C35" s="4"/>
      <c r="J35" s="16"/>
      <c r="O35" s="19"/>
      <c r="P35" s="19"/>
      <c r="X35" s="16">
        <f t="shared" si="0"/>
        <v>0</v>
      </c>
      <c r="Y35">
        <v>31</v>
      </c>
      <c r="Z35" s="16">
        <f t="shared" si="1"/>
        <v>0</v>
      </c>
      <c r="AA35">
        <f t="shared" si="2"/>
        <v>0</v>
      </c>
      <c r="AB35">
        <f t="shared" si="3"/>
        <v>0</v>
      </c>
      <c r="AC35" t="str">
        <f t="shared" si="4"/>
        <v> </v>
      </c>
      <c r="AD35">
        <f t="shared" si="5"/>
        <v>0</v>
      </c>
      <c r="AE35" s="4">
        <f t="shared" si="6"/>
        <v>0</v>
      </c>
      <c r="AF35" s="4">
        <f t="shared" si="7"/>
        <v>0</v>
      </c>
      <c r="AG35">
        <f t="shared" si="8"/>
        <v>0</v>
      </c>
      <c r="AH35">
        <f t="shared" si="8"/>
        <v>0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">
      <c r="A36" s="3">
        <v>28</v>
      </c>
      <c r="B36" s="4"/>
      <c r="C36" s="4"/>
      <c r="O36" s="19"/>
      <c r="P36" s="19"/>
      <c r="X36" s="16">
        <f t="shared" si="0"/>
        <v>0</v>
      </c>
      <c r="Y36">
        <v>32</v>
      </c>
      <c r="Z36" s="16">
        <f t="shared" si="1"/>
        <v>0</v>
      </c>
      <c r="AA36">
        <f t="shared" si="2"/>
        <v>0</v>
      </c>
      <c r="AB36">
        <f t="shared" si="3"/>
        <v>0</v>
      </c>
      <c r="AC36" t="str">
        <f t="shared" si="4"/>
        <v> </v>
      </c>
      <c r="AD36">
        <f t="shared" si="5"/>
        <v>0</v>
      </c>
      <c r="AE36" s="4">
        <f t="shared" si="6"/>
        <v>0</v>
      </c>
      <c r="AF36" s="4">
        <f t="shared" si="7"/>
        <v>0</v>
      </c>
      <c r="AG36">
        <f t="shared" si="8"/>
        <v>0</v>
      </c>
      <c r="AH36">
        <f t="shared" si="8"/>
        <v>0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">
      <c r="A37" s="3">
        <v>29</v>
      </c>
      <c r="B37" s="4"/>
      <c r="C37" s="4"/>
      <c r="O37" s="19"/>
      <c r="P37" s="19"/>
      <c r="X37" s="16">
        <f t="shared" si="0"/>
        <v>0</v>
      </c>
      <c r="Y37">
        <v>33</v>
      </c>
      <c r="Z37" s="16">
        <f t="shared" si="1"/>
        <v>0</v>
      </c>
      <c r="AA37">
        <f t="shared" si="2"/>
        <v>0</v>
      </c>
      <c r="AB37">
        <f t="shared" si="3"/>
        <v>0</v>
      </c>
      <c r="AC37" t="str">
        <f t="shared" si="4"/>
        <v> </v>
      </c>
      <c r="AD37">
        <f t="shared" si="5"/>
        <v>0</v>
      </c>
      <c r="AE37" s="4">
        <f t="shared" si="6"/>
        <v>0</v>
      </c>
      <c r="AF37" s="4">
        <f t="shared" si="7"/>
        <v>0</v>
      </c>
      <c r="AG37">
        <f t="shared" si="8"/>
        <v>0</v>
      </c>
      <c r="AH37">
        <f t="shared" si="8"/>
        <v>0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ht="15">
      <c r="A38" s="3">
        <v>30</v>
      </c>
      <c r="B38" s="4"/>
      <c r="C38" s="4"/>
      <c r="O38" s="19"/>
      <c r="P38" s="19"/>
      <c r="X38" s="16">
        <f t="shared" si="0"/>
        <v>0</v>
      </c>
      <c r="Y38">
        <v>34</v>
      </c>
      <c r="Z38" s="16">
        <f t="shared" si="1"/>
        <v>0</v>
      </c>
      <c r="AA38">
        <f t="shared" si="2"/>
        <v>0</v>
      </c>
      <c r="AB38">
        <f t="shared" si="3"/>
        <v>0</v>
      </c>
      <c r="AC38" t="str">
        <f t="shared" si="4"/>
        <v> </v>
      </c>
      <c r="AD38">
        <f t="shared" si="5"/>
        <v>0</v>
      </c>
      <c r="AE38" s="4">
        <f t="shared" si="6"/>
        <v>0</v>
      </c>
      <c r="AF38" s="4">
        <f t="shared" si="7"/>
        <v>0</v>
      </c>
      <c r="AG38">
        <f t="shared" si="8"/>
        <v>0</v>
      </c>
      <c r="AH38">
        <f t="shared" si="8"/>
        <v>0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ht="15">
      <c r="A39" s="3">
        <v>31</v>
      </c>
      <c r="B39" s="4"/>
      <c r="C39" s="4"/>
      <c r="O39" s="19"/>
      <c r="P39" s="19"/>
      <c r="X39" s="16">
        <f t="shared" si="0"/>
        <v>0</v>
      </c>
      <c r="Y39">
        <v>35</v>
      </c>
      <c r="Z39" s="16">
        <f t="shared" si="1"/>
        <v>0</v>
      </c>
      <c r="AA39">
        <f t="shared" si="2"/>
        <v>0</v>
      </c>
      <c r="AB39">
        <f t="shared" si="3"/>
        <v>0</v>
      </c>
      <c r="AC39" t="str">
        <f t="shared" si="4"/>
        <v> </v>
      </c>
      <c r="AD39">
        <f t="shared" si="5"/>
        <v>0</v>
      </c>
      <c r="AE39" s="4">
        <f t="shared" si="6"/>
        <v>0</v>
      </c>
      <c r="AF39" s="4">
        <f t="shared" si="7"/>
        <v>0</v>
      </c>
      <c r="AG39">
        <f t="shared" si="8"/>
        <v>0</v>
      </c>
      <c r="AH39">
        <f t="shared" si="8"/>
        <v>0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</row>
    <row r="40" spans="1:49" ht="15">
      <c r="A40" s="3">
        <v>32</v>
      </c>
      <c r="B40" s="4"/>
      <c r="C40" s="4"/>
      <c r="O40" s="19"/>
      <c r="P40" s="19"/>
      <c r="X40" s="16">
        <f t="shared" si="0"/>
        <v>0</v>
      </c>
      <c r="Y40">
        <v>36</v>
      </c>
      <c r="Z40" s="16">
        <f t="shared" si="1"/>
        <v>0</v>
      </c>
      <c r="AA40">
        <f t="shared" si="2"/>
        <v>0</v>
      </c>
      <c r="AB40">
        <f t="shared" si="3"/>
        <v>0</v>
      </c>
      <c r="AC40" t="str">
        <f t="shared" si="4"/>
        <v> </v>
      </c>
      <c r="AD40">
        <f t="shared" si="5"/>
        <v>0</v>
      </c>
      <c r="AE40" s="4">
        <f t="shared" si="6"/>
        <v>0</v>
      </c>
      <c r="AF40" s="4">
        <f t="shared" si="7"/>
        <v>0</v>
      </c>
      <c r="AG40">
        <f t="shared" si="8"/>
        <v>0</v>
      </c>
      <c r="AH40">
        <f t="shared" si="8"/>
        <v>0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</row>
    <row r="41" spans="1:34" ht="15">
      <c r="A41" s="3">
        <v>33</v>
      </c>
      <c r="B41" s="4"/>
      <c r="C41" s="4"/>
      <c r="O41" s="19"/>
      <c r="P41" s="19"/>
      <c r="X41" s="16">
        <f t="shared" si="0"/>
        <v>0</v>
      </c>
      <c r="Y41">
        <v>37</v>
      </c>
      <c r="Z41" s="16">
        <f t="shared" si="1"/>
        <v>0</v>
      </c>
      <c r="AA41">
        <f t="shared" si="2"/>
        <v>0</v>
      </c>
      <c r="AB41">
        <f t="shared" si="3"/>
        <v>0</v>
      </c>
      <c r="AC41" t="str">
        <f t="shared" si="4"/>
        <v> </v>
      </c>
      <c r="AD41">
        <f t="shared" si="5"/>
        <v>0</v>
      </c>
      <c r="AE41" s="4">
        <f t="shared" si="6"/>
        <v>0</v>
      </c>
      <c r="AF41" s="4">
        <f t="shared" si="7"/>
        <v>0</v>
      </c>
      <c r="AG41">
        <f t="shared" si="8"/>
        <v>0</v>
      </c>
      <c r="AH41">
        <f t="shared" si="8"/>
        <v>0</v>
      </c>
    </row>
    <row r="42" spans="1:34" ht="15">
      <c r="A42" s="3">
        <v>34</v>
      </c>
      <c r="B42" s="4"/>
      <c r="C42" s="4"/>
      <c r="O42" s="19"/>
      <c r="P42" s="19"/>
      <c r="X42" s="16">
        <f t="shared" si="0"/>
        <v>0</v>
      </c>
      <c r="Y42">
        <v>38</v>
      </c>
      <c r="Z42" s="16">
        <f t="shared" si="1"/>
        <v>0</v>
      </c>
      <c r="AA42">
        <f t="shared" si="2"/>
        <v>0</v>
      </c>
      <c r="AB42">
        <f t="shared" si="3"/>
        <v>0</v>
      </c>
      <c r="AC42" t="str">
        <f t="shared" si="4"/>
        <v> </v>
      </c>
      <c r="AD42">
        <f t="shared" si="5"/>
        <v>0</v>
      </c>
      <c r="AE42" s="4">
        <f t="shared" si="6"/>
        <v>0</v>
      </c>
      <c r="AF42" s="4">
        <f t="shared" si="7"/>
        <v>0</v>
      </c>
      <c r="AG42">
        <f t="shared" si="8"/>
        <v>0</v>
      </c>
      <c r="AH42">
        <f t="shared" si="8"/>
        <v>0</v>
      </c>
    </row>
    <row r="43" spans="1:34" ht="15">
      <c r="A43" s="3">
        <v>35</v>
      </c>
      <c r="B43" s="4"/>
      <c r="C43" s="4"/>
      <c r="O43" s="19"/>
      <c r="P43" s="19"/>
      <c r="X43" s="16">
        <f t="shared" si="0"/>
        <v>0</v>
      </c>
      <c r="Y43">
        <v>39</v>
      </c>
      <c r="Z43" s="16">
        <f t="shared" si="1"/>
        <v>0</v>
      </c>
      <c r="AA43">
        <f t="shared" si="2"/>
        <v>0</v>
      </c>
      <c r="AB43">
        <f t="shared" si="3"/>
        <v>0</v>
      </c>
      <c r="AC43" t="str">
        <f t="shared" si="4"/>
        <v> </v>
      </c>
      <c r="AD43">
        <f t="shared" si="5"/>
        <v>0</v>
      </c>
      <c r="AE43" s="4">
        <f t="shared" si="6"/>
        <v>0</v>
      </c>
      <c r="AF43" s="4">
        <f t="shared" si="7"/>
        <v>0</v>
      </c>
      <c r="AG43">
        <f t="shared" si="8"/>
        <v>0</v>
      </c>
      <c r="AH43">
        <f t="shared" si="8"/>
        <v>0</v>
      </c>
    </row>
    <row r="44" spans="1:34" ht="15">
      <c r="A44" s="3">
        <v>36</v>
      </c>
      <c r="B44" s="4"/>
      <c r="C44" s="4"/>
      <c r="O44" s="19"/>
      <c r="P44" s="19"/>
      <c r="X44" s="16">
        <f t="shared" si="0"/>
        <v>0</v>
      </c>
      <c r="Y44">
        <v>40</v>
      </c>
      <c r="Z44" s="16">
        <f t="shared" si="1"/>
        <v>0</v>
      </c>
      <c r="AA44">
        <f t="shared" si="2"/>
        <v>0</v>
      </c>
      <c r="AB44">
        <f t="shared" si="3"/>
        <v>0</v>
      </c>
      <c r="AC44" t="str">
        <f t="shared" si="4"/>
        <v> </v>
      </c>
      <c r="AD44">
        <f t="shared" si="5"/>
        <v>0</v>
      </c>
      <c r="AE44" s="4">
        <f t="shared" si="6"/>
        <v>0</v>
      </c>
      <c r="AF44" s="4">
        <f t="shared" si="7"/>
        <v>0</v>
      </c>
      <c r="AG44">
        <f t="shared" si="8"/>
        <v>0</v>
      </c>
      <c r="AH44">
        <f t="shared" si="8"/>
        <v>0</v>
      </c>
    </row>
    <row r="45" spans="1:34" ht="15">
      <c r="A45" s="3">
        <v>37</v>
      </c>
      <c r="B45" s="4"/>
      <c r="C45" s="4"/>
      <c r="O45" s="19"/>
      <c r="P45" s="19"/>
      <c r="X45" s="16">
        <f t="shared" si="0"/>
        <v>0</v>
      </c>
      <c r="Y45">
        <v>41</v>
      </c>
      <c r="Z45" s="16">
        <f t="shared" si="1"/>
        <v>0</v>
      </c>
      <c r="AA45">
        <f t="shared" si="2"/>
        <v>0</v>
      </c>
      <c r="AB45">
        <f t="shared" si="3"/>
        <v>0</v>
      </c>
      <c r="AC45" t="str">
        <f t="shared" si="4"/>
        <v> </v>
      </c>
      <c r="AD45">
        <f t="shared" si="5"/>
        <v>0</v>
      </c>
      <c r="AE45" s="4">
        <f t="shared" si="6"/>
        <v>0</v>
      </c>
      <c r="AF45" s="4">
        <f t="shared" si="7"/>
        <v>0</v>
      </c>
      <c r="AG45">
        <f t="shared" si="8"/>
        <v>0</v>
      </c>
      <c r="AH45">
        <f t="shared" si="8"/>
        <v>0</v>
      </c>
    </row>
    <row r="46" spans="1:34" ht="15">
      <c r="A46" s="3">
        <v>38</v>
      </c>
      <c r="B46" s="4"/>
      <c r="C46" s="4"/>
      <c r="O46" s="19"/>
      <c r="P46" s="19"/>
      <c r="X46" s="16">
        <f t="shared" si="0"/>
        <v>0</v>
      </c>
      <c r="Y46">
        <v>42</v>
      </c>
      <c r="Z46" s="16">
        <f t="shared" si="1"/>
        <v>0</v>
      </c>
      <c r="AA46">
        <f t="shared" si="2"/>
        <v>0</v>
      </c>
      <c r="AB46">
        <f t="shared" si="3"/>
        <v>0</v>
      </c>
      <c r="AC46" t="str">
        <f t="shared" si="4"/>
        <v> </v>
      </c>
      <c r="AD46">
        <f t="shared" si="5"/>
        <v>0</v>
      </c>
      <c r="AE46" s="4">
        <f t="shared" si="6"/>
        <v>0</v>
      </c>
      <c r="AF46" s="4">
        <f t="shared" si="7"/>
        <v>0</v>
      </c>
      <c r="AG46">
        <f t="shared" si="8"/>
        <v>0</v>
      </c>
      <c r="AH46">
        <f t="shared" si="8"/>
        <v>0</v>
      </c>
    </row>
    <row r="47" spans="1:34" ht="15">
      <c r="A47" s="3">
        <v>39</v>
      </c>
      <c r="B47" s="4"/>
      <c r="C47" s="4"/>
      <c r="O47" s="19"/>
      <c r="P47" s="19"/>
      <c r="X47" s="16">
        <f t="shared" si="0"/>
        <v>0</v>
      </c>
      <c r="Y47">
        <v>43</v>
      </c>
      <c r="Z47" s="16">
        <f t="shared" si="1"/>
        <v>0</v>
      </c>
      <c r="AA47">
        <f t="shared" si="2"/>
        <v>0</v>
      </c>
      <c r="AB47">
        <f t="shared" si="3"/>
        <v>0</v>
      </c>
      <c r="AC47" t="str">
        <f t="shared" si="4"/>
        <v> </v>
      </c>
      <c r="AD47">
        <f t="shared" si="5"/>
        <v>0</v>
      </c>
      <c r="AE47" s="4">
        <f t="shared" si="6"/>
        <v>0</v>
      </c>
      <c r="AF47" s="4">
        <f t="shared" si="7"/>
        <v>0</v>
      </c>
      <c r="AG47">
        <f t="shared" si="8"/>
        <v>0</v>
      </c>
      <c r="AH47">
        <f t="shared" si="8"/>
        <v>0</v>
      </c>
    </row>
    <row r="48" spans="1:34" ht="15">
      <c r="A48" s="3">
        <v>40</v>
      </c>
      <c r="B48" s="4"/>
      <c r="C48" s="4"/>
      <c r="O48" s="19"/>
      <c r="P48" s="19"/>
      <c r="X48" s="16">
        <f t="shared" si="0"/>
        <v>0</v>
      </c>
      <c r="Y48">
        <v>44</v>
      </c>
      <c r="Z48" s="16">
        <f t="shared" si="1"/>
        <v>0</v>
      </c>
      <c r="AA48">
        <f t="shared" si="2"/>
        <v>0</v>
      </c>
      <c r="AB48">
        <f t="shared" si="3"/>
        <v>0</v>
      </c>
      <c r="AC48" t="str">
        <f t="shared" si="4"/>
        <v> </v>
      </c>
      <c r="AD48">
        <f t="shared" si="5"/>
        <v>0</v>
      </c>
      <c r="AE48" s="4">
        <f t="shared" si="6"/>
        <v>0</v>
      </c>
      <c r="AF48" s="4">
        <f t="shared" si="7"/>
        <v>0</v>
      </c>
      <c r="AG48">
        <f t="shared" si="8"/>
        <v>0</v>
      </c>
      <c r="AH48">
        <f t="shared" si="8"/>
        <v>0</v>
      </c>
    </row>
    <row r="49" spans="1:34" ht="15">
      <c r="A49" s="3">
        <v>41</v>
      </c>
      <c r="B49" s="4"/>
      <c r="C49" s="4"/>
      <c r="O49" s="19"/>
      <c r="P49" s="19"/>
      <c r="X49" s="16">
        <f t="shared" si="0"/>
        <v>0</v>
      </c>
      <c r="Y49">
        <v>45</v>
      </c>
      <c r="Z49" s="16">
        <f t="shared" si="1"/>
        <v>0</v>
      </c>
      <c r="AA49">
        <f t="shared" si="2"/>
        <v>0</v>
      </c>
      <c r="AB49">
        <f t="shared" si="3"/>
        <v>0</v>
      </c>
      <c r="AC49" t="str">
        <f t="shared" si="4"/>
        <v> </v>
      </c>
      <c r="AD49">
        <f t="shared" si="5"/>
        <v>0</v>
      </c>
      <c r="AE49" s="4">
        <f t="shared" si="6"/>
        <v>0</v>
      </c>
      <c r="AF49" s="4">
        <f t="shared" si="7"/>
        <v>0</v>
      </c>
      <c r="AG49">
        <f t="shared" si="8"/>
        <v>0</v>
      </c>
      <c r="AH49">
        <f t="shared" si="8"/>
        <v>0</v>
      </c>
    </row>
    <row r="50" spans="1:34" ht="15">
      <c r="A50" s="3">
        <v>42</v>
      </c>
      <c r="B50" s="4"/>
      <c r="C50" s="4"/>
      <c r="O50" s="19"/>
      <c r="P50" s="19"/>
      <c r="X50" s="16">
        <f t="shared" si="0"/>
        <v>0</v>
      </c>
      <c r="Y50">
        <v>46</v>
      </c>
      <c r="Z50" s="16">
        <f t="shared" si="1"/>
        <v>0</v>
      </c>
      <c r="AA50">
        <f t="shared" si="2"/>
        <v>0</v>
      </c>
      <c r="AB50">
        <f t="shared" si="3"/>
        <v>0</v>
      </c>
      <c r="AC50" t="str">
        <f t="shared" si="4"/>
        <v> </v>
      </c>
      <c r="AD50">
        <f t="shared" si="5"/>
        <v>0</v>
      </c>
      <c r="AE50" s="4">
        <f t="shared" si="6"/>
        <v>0</v>
      </c>
      <c r="AF50" s="4">
        <f t="shared" si="7"/>
        <v>0</v>
      </c>
      <c r="AG50">
        <f t="shared" si="8"/>
        <v>0</v>
      </c>
      <c r="AH50">
        <f t="shared" si="8"/>
        <v>0</v>
      </c>
    </row>
    <row r="51" spans="1:34" ht="15">
      <c r="A51" s="3">
        <v>43</v>
      </c>
      <c r="B51" s="4"/>
      <c r="C51" s="4"/>
      <c r="O51" s="19"/>
      <c r="P51" s="19"/>
      <c r="X51" s="16">
        <f t="shared" si="0"/>
        <v>0</v>
      </c>
      <c r="Y51">
        <v>47</v>
      </c>
      <c r="Z51" s="16">
        <f t="shared" si="1"/>
        <v>0</v>
      </c>
      <c r="AA51">
        <f t="shared" si="2"/>
        <v>0</v>
      </c>
      <c r="AB51">
        <f t="shared" si="3"/>
        <v>0</v>
      </c>
      <c r="AC51" t="str">
        <f t="shared" si="4"/>
        <v> </v>
      </c>
      <c r="AD51">
        <f t="shared" si="5"/>
        <v>0</v>
      </c>
      <c r="AE51" s="4">
        <f t="shared" si="6"/>
        <v>0</v>
      </c>
      <c r="AF51" s="4">
        <f t="shared" si="7"/>
        <v>0</v>
      </c>
      <c r="AG51">
        <f t="shared" si="8"/>
        <v>0</v>
      </c>
      <c r="AH51">
        <f t="shared" si="8"/>
        <v>0</v>
      </c>
    </row>
    <row r="52" spans="1:34" ht="15">
      <c r="A52" s="3">
        <v>44</v>
      </c>
      <c r="B52" s="4"/>
      <c r="C52" s="4"/>
      <c r="O52" s="19"/>
      <c r="P52" s="19"/>
      <c r="X52" s="16">
        <f t="shared" si="0"/>
        <v>0</v>
      </c>
      <c r="Y52">
        <v>48</v>
      </c>
      <c r="Z52" s="16">
        <f t="shared" si="1"/>
        <v>0</v>
      </c>
      <c r="AA52">
        <f t="shared" si="2"/>
        <v>0</v>
      </c>
      <c r="AB52">
        <f t="shared" si="3"/>
        <v>0</v>
      </c>
      <c r="AC52" t="str">
        <f t="shared" si="4"/>
        <v> </v>
      </c>
      <c r="AD52">
        <f t="shared" si="5"/>
        <v>0</v>
      </c>
      <c r="AE52" s="4">
        <f t="shared" si="6"/>
        <v>0</v>
      </c>
      <c r="AF52" s="4">
        <f t="shared" si="7"/>
        <v>0</v>
      </c>
      <c r="AG52">
        <f t="shared" si="8"/>
        <v>0</v>
      </c>
      <c r="AH52">
        <f t="shared" si="8"/>
        <v>0</v>
      </c>
    </row>
    <row r="53" spans="1:34" ht="15">
      <c r="A53" s="3">
        <v>45</v>
      </c>
      <c r="B53" s="4"/>
      <c r="C53" s="4"/>
      <c r="O53" s="19"/>
      <c r="P53" s="19"/>
      <c r="X53" s="16">
        <f t="shared" si="0"/>
        <v>0</v>
      </c>
      <c r="Y53">
        <v>49</v>
      </c>
      <c r="Z53" s="16">
        <f t="shared" si="1"/>
        <v>0</v>
      </c>
      <c r="AA53">
        <f t="shared" si="2"/>
        <v>0</v>
      </c>
      <c r="AB53">
        <f t="shared" si="3"/>
        <v>0</v>
      </c>
      <c r="AC53" t="str">
        <f t="shared" si="4"/>
        <v> </v>
      </c>
      <c r="AD53">
        <f t="shared" si="5"/>
        <v>0</v>
      </c>
      <c r="AE53" s="4">
        <f t="shared" si="6"/>
        <v>0</v>
      </c>
      <c r="AF53" s="4">
        <f t="shared" si="7"/>
        <v>0</v>
      </c>
      <c r="AG53">
        <f t="shared" si="8"/>
        <v>0</v>
      </c>
      <c r="AH53">
        <f t="shared" si="8"/>
        <v>0</v>
      </c>
    </row>
    <row r="54" spans="1:34" ht="15.75" thickBot="1">
      <c r="A54" s="3">
        <v>46</v>
      </c>
      <c r="B54" s="4"/>
      <c r="C54" s="4"/>
      <c r="O54" s="19"/>
      <c r="P54" s="19"/>
      <c r="X54" s="16">
        <f t="shared" si="0"/>
        <v>0</v>
      </c>
      <c r="Y54">
        <v>50</v>
      </c>
      <c r="Z54" s="16">
        <f t="shared" si="1"/>
        <v>0</v>
      </c>
      <c r="AA54">
        <f t="shared" si="2"/>
        <v>0</v>
      </c>
      <c r="AB54">
        <f t="shared" si="3"/>
        <v>0</v>
      </c>
      <c r="AC54" t="str">
        <f t="shared" si="4"/>
        <v> </v>
      </c>
      <c r="AD54">
        <f t="shared" si="5"/>
        <v>0</v>
      </c>
      <c r="AE54" s="4">
        <f t="shared" si="6"/>
        <v>0</v>
      </c>
      <c r="AF54" s="4">
        <f t="shared" si="7"/>
        <v>0</v>
      </c>
      <c r="AG54">
        <f t="shared" si="8"/>
        <v>0</v>
      </c>
      <c r="AH54">
        <f t="shared" si="8"/>
        <v>0</v>
      </c>
    </row>
    <row r="55" spans="1:34" ht="15.75" thickBot="1">
      <c r="A55" s="3">
        <v>47</v>
      </c>
      <c r="B55" s="4"/>
      <c r="C55" s="4"/>
      <c r="O55" s="19"/>
      <c r="P55" s="19"/>
      <c r="X55" s="16">
        <f>SUM(X5:X54)</f>
        <v>10</v>
      </c>
      <c r="Z55" s="16"/>
      <c r="AA55">
        <f>SUM(AA5:AA54)</f>
        <v>1</v>
      </c>
      <c r="AE55" s="21">
        <f>SUM(AE5:AE54)</f>
        <v>1</v>
      </c>
      <c r="AF55" s="22">
        <f>SUM(AF5:AF54)</f>
        <v>35</v>
      </c>
      <c r="AG55">
        <f t="shared" si="8"/>
        <v>0</v>
      </c>
      <c r="AH55">
        <f t="shared" si="8"/>
        <v>0</v>
      </c>
    </row>
    <row r="56" spans="1:34" ht="15">
      <c r="A56" s="3">
        <v>48</v>
      </c>
      <c r="B56" s="4"/>
      <c r="C56" s="4"/>
      <c r="O56" s="19"/>
      <c r="P56" s="19"/>
      <c r="Z56" s="16"/>
      <c r="AG56">
        <f t="shared" si="8"/>
        <v>0</v>
      </c>
      <c r="AH56">
        <f t="shared" si="8"/>
        <v>0</v>
      </c>
    </row>
    <row r="57" spans="1:34" ht="15">
      <c r="A57" s="3">
        <v>49</v>
      </c>
      <c r="B57" s="4"/>
      <c r="C57" s="4"/>
      <c r="O57" s="19"/>
      <c r="P57" s="19"/>
      <c r="Z57" s="16"/>
      <c r="AG57">
        <f t="shared" si="8"/>
        <v>0</v>
      </c>
      <c r="AH57">
        <f t="shared" si="8"/>
        <v>0</v>
      </c>
    </row>
    <row r="58" spans="1:34" ht="15">
      <c r="A58" s="3">
        <v>50</v>
      </c>
      <c r="B58" s="4"/>
      <c r="C58" s="4"/>
      <c r="O58" s="19"/>
      <c r="P58" s="19"/>
      <c r="Z58" s="16"/>
      <c r="AG58">
        <f t="shared" si="8"/>
        <v>0</v>
      </c>
      <c r="AH58">
        <f t="shared" si="8"/>
        <v>0</v>
      </c>
    </row>
    <row r="59" spans="15:34" ht="15">
      <c r="O59" s="19"/>
      <c r="P59" s="19"/>
      <c r="Z59" s="16"/>
      <c r="AG59">
        <f>SUM(AG9:AG58)</f>
        <v>10</v>
      </c>
      <c r="AH59">
        <f>SUM(AH9:AH58)</f>
        <v>10</v>
      </c>
    </row>
    <row r="60" ht="15">
      <c r="Z60" s="16"/>
    </row>
    <row r="61" ht="15">
      <c r="Z61" s="16"/>
    </row>
    <row r="62" ht="15">
      <c r="Z62" s="16"/>
    </row>
    <row r="63" ht="15">
      <c r="Z63" s="16"/>
    </row>
    <row r="64" ht="15">
      <c r="Z64" s="16"/>
    </row>
    <row r="65" ht="15">
      <c r="Z65" s="16"/>
    </row>
    <row r="66" ht="15">
      <c r="Z66" s="16"/>
    </row>
    <row r="67" ht="15">
      <c r="Z67" s="16"/>
    </row>
    <row r="68" ht="15">
      <c r="Z68" s="16"/>
    </row>
    <row r="69" ht="15">
      <c r="Z69" s="16"/>
    </row>
    <row r="70" ht="15">
      <c r="Z70" s="16"/>
    </row>
    <row r="71" ht="15">
      <c r="Z71" s="16"/>
    </row>
    <row r="72" ht="15">
      <c r="Z72" s="16"/>
    </row>
    <row r="73" ht="15">
      <c r="Z73" s="16"/>
    </row>
    <row r="74" ht="15">
      <c r="Z74" s="16"/>
    </row>
    <row r="75" ht="15">
      <c r="Z75" s="16"/>
    </row>
    <row r="76" ht="15">
      <c r="Z76" s="16"/>
    </row>
    <row r="77" ht="15">
      <c r="Z77" s="16"/>
    </row>
    <row r="78" ht="15">
      <c r="Z78" s="16"/>
    </row>
    <row r="79" ht="15">
      <c r="Z79" s="16"/>
    </row>
    <row r="80" ht="15">
      <c r="Z80" s="16"/>
    </row>
    <row r="81" ht="15">
      <c r="Z81" s="16"/>
    </row>
    <row r="82" ht="15">
      <c r="Z82" s="16"/>
    </row>
    <row r="83" ht="15">
      <c r="Z83" s="16"/>
    </row>
    <row r="84" ht="15">
      <c r="Z84" s="16"/>
    </row>
    <row r="85" ht="15">
      <c r="Z85" s="16"/>
    </row>
    <row r="86" ht="15">
      <c r="Z86" s="16"/>
    </row>
    <row r="87" ht="15">
      <c r="Z87" s="16"/>
    </row>
    <row r="88" ht="15">
      <c r="Z88" s="16"/>
    </row>
    <row r="89" ht="15">
      <c r="Z89" s="16"/>
    </row>
    <row r="90" ht="15">
      <c r="Z90" s="16"/>
    </row>
    <row r="91" ht="15">
      <c r="Z91" s="16"/>
    </row>
    <row r="92" ht="15">
      <c r="Z92" s="16"/>
    </row>
    <row r="93" ht="15">
      <c r="Z93" s="16"/>
    </row>
    <row r="94" ht="15">
      <c r="Z94" s="16"/>
    </row>
    <row r="95" ht="15">
      <c r="Z95" s="16"/>
    </row>
    <row r="96" ht="15">
      <c r="Z96" s="16"/>
    </row>
    <row r="97" ht="15">
      <c r="Z97" s="16"/>
    </row>
    <row r="98" ht="15">
      <c r="Z98" s="16"/>
    </row>
    <row r="99" ht="15">
      <c r="Z99" s="16"/>
    </row>
    <row r="100" ht="15">
      <c r="Z100" s="16"/>
    </row>
    <row r="101" ht="15">
      <c r="Z101" s="16"/>
    </row>
    <row r="102" ht="15">
      <c r="Z102" s="16"/>
    </row>
    <row r="103" ht="15">
      <c r="Z103" s="16"/>
    </row>
    <row r="104" ht="15">
      <c r="Z104" s="16"/>
    </row>
    <row r="105" ht="15">
      <c r="Z105" s="16"/>
    </row>
  </sheetData>
  <sheetProtection/>
  <mergeCells count="1">
    <mergeCell ref="AK7:AL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7"/>
  <sheetViews>
    <sheetView zoomScalePageLayoutView="0" workbookViewId="0" topLeftCell="A16">
      <selection activeCell="J19" sqref="J19"/>
    </sheetView>
  </sheetViews>
  <sheetFormatPr defaultColWidth="9.140625" defaultRowHeight="15"/>
  <cols>
    <col min="1" max="1" width="9.140625" style="2" customWidth="1"/>
    <col min="2" max="3" width="18.28125" style="0" customWidth="1"/>
    <col min="7" max="7" width="10.421875" style="0" bestFit="1" customWidth="1"/>
    <col min="8" max="8" width="8.8515625" style="0" customWidth="1"/>
    <col min="9" max="13" width="8.7109375" style="0" customWidth="1"/>
    <col min="14" max="24" width="0.9921875" style="0" customWidth="1"/>
    <col min="25" max="27" width="8.7109375" style="0" customWidth="1"/>
    <col min="28" max="28" width="3.00390625" style="0" customWidth="1"/>
    <col min="29" max="29" width="4.8515625" style="0" customWidth="1"/>
    <col min="30" max="32" width="7.7109375" style="0" customWidth="1"/>
    <col min="33" max="36" width="10.421875" style="0" customWidth="1"/>
    <col min="37" max="37" width="11.421875" style="0" customWidth="1"/>
  </cols>
  <sheetData>
    <row r="1" ht="18.75">
      <c r="B1" s="17" t="s">
        <v>58</v>
      </c>
    </row>
    <row r="2" spans="2:5" ht="18.75">
      <c r="B2" t="s">
        <v>57</v>
      </c>
      <c r="C2" s="17"/>
      <c r="E2" s="14"/>
    </row>
    <row r="3" spans="7:8" ht="15">
      <c r="G3" s="11"/>
      <c r="H3" s="15"/>
    </row>
    <row r="4" spans="7:8" ht="15">
      <c r="G4" s="11"/>
      <c r="H4" s="15"/>
    </row>
    <row r="5" spans="7:35" ht="15">
      <c r="G5" s="11"/>
      <c r="H5" s="15"/>
      <c r="AI5" s="9" t="s">
        <v>68</v>
      </c>
    </row>
    <row r="6" spans="1:37" ht="31.5" customHeight="1">
      <c r="A6" s="26" t="s">
        <v>1</v>
      </c>
      <c r="B6" s="36" t="s">
        <v>59</v>
      </c>
      <c r="C6" s="36" t="s">
        <v>60</v>
      </c>
      <c r="AD6" s="1" t="s">
        <v>61</v>
      </c>
      <c r="AE6" s="1" t="s">
        <v>62</v>
      </c>
      <c r="AF6" s="1" t="s">
        <v>63</v>
      </c>
      <c r="AG6" s="2"/>
      <c r="AI6" s="56" t="s">
        <v>55</v>
      </c>
      <c r="AJ6" s="57"/>
      <c r="AK6" s="57"/>
    </row>
    <row r="7" spans="1:37" ht="16.5" thickBot="1">
      <c r="A7" s="26">
        <v>1</v>
      </c>
      <c r="B7" s="25">
        <v>4.6</v>
      </c>
      <c r="C7" s="25">
        <v>12.4</v>
      </c>
      <c r="E7" t="s">
        <v>38</v>
      </c>
      <c r="AA7">
        <f>IF(ISBLANK(B7),0,1)</f>
        <v>1</v>
      </c>
      <c r="AB7">
        <f>IF(ISBLANK(C7),0,1)</f>
        <v>1</v>
      </c>
      <c r="AD7" s="16">
        <f>B7^2</f>
        <v>21.159999999999997</v>
      </c>
      <c r="AE7" s="16">
        <f>C7^2</f>
        <v>153.76000000000002</v>
      </c>
      <c r="AF7">
        <f>B7*C7</f>
        <v>57.04</v>
      </c>
      <c r="AH7" s="42" t="s">
        <v>54</v>
      </c>
      <c r="AI7" s="2">
        <v>0.05</v>
      </c>
      <c r="AJ7" s="2">
        <v>0.01</v>
      </c>
      <c r="AK7" s="2">
        <v>0.001</v>
      </c>
    </row>
    <row r="8" spans="1:37" ht="18" customHeight="1" thickBot="1">
      <c r="A8" s="26">
        <v>2</v>
      </c>
      <c r="B8" s="25">
        <v>4.6</v>
      </c>
      <c r="C8" s="25">
        <v>12.7</v>
      </c>
      <c r="E8" s="6" t="s">
        <v>4</v>
      </c>
      <c r="F8" s="39">
        <f>AA57</f>
        <v>10</v>
      </c>
      <c r="AA8">
        <f aca="true" t="shared" si="0" ref="AA8:AB56">IF(ISBLANK(B8),0,1)</f>
        <v>1</v>
      </c>
      <c r="AB8">
        <f t="shared" si="0"/>
        <v>1</v>
      </c>
      <c r="AD8" s="16">
        <f aca="true" t="shared" si="1" ref="AD8:AD56">B8^2</f>
        <v>21.159999999999997</v>
      </c>
      <c r="AE8" s="16">
        <f aca="true" t="shared" si="2" ref="AE8:AE56">C8^2</f>
        <v>161.29</v>
      </c>
      <c r="AF8">
        <f aca="true" t="shared" si="3" ref="AF8:AF56">B8*C8</f>
        <v>58.419999999999995</v>
      </c>
      <c r="AH8">
        <v>3</v>
      </c>
      <c r="AI8">
        <v>0.9969</v>
      </c>
      <c r="AJ8">
        <v>0.999877</v>
      </c>
      <c r="AK8">
        <v>0.99999877</v>
      </c>
    </row>
    <row r="9" spans="1:37" ht="15">
      <c r="A9" s="26">
        <v>3</v>
      </c>
      <c r="B9" s="25">
        <v>4.7</v>
      </c>
      <c r="C9" s="25">
        <v>13</v>
      </c>
      <c r="AA9">
        <f t="shared" si="0"/>
        <v>1</v>
      </c>
      <c r="AB9">
        <f t="shared" si="0"/>
        <v>1</v>
      </c>
      <c r="AD9" s="16">
        <f t="shared" si="1"/>
        <v>22.090000000000003</v>
      </c>
      <c r="AE9" s="16">
        <f t="shared" si="2"/>
        <v>169</v>
      </c>
      <c r="AF9">
        <f t="shared" si="3"/>
        <v>61.1</v>
      </c>
      <c r="AH9">
        <v>4</v>
      </c>
      <c r="AI9">
        <v>0.95</v>
      </c>
      <c r="AJ9">
        <v>0.99</v>
      </c>
      <c r="AK9">
        <v>0.999</v>
      </c>
    </row>
    <row r="10" spans="1:37" ht="15.75" customHeight="1">
      <c r="A10" s="26">
        <v>4</v>
      </c>
      <c r="B10" s="25">
        <v>4.8</v>
      </c>
      <c r="C10" s="25">
        <v>13.3</v>
      </c>
      <c r="E10" s="6"/>
      <c r="F10" s="18"/>
      <c r="AA10">
        <f t="shared" si="0"/>
        <v>1</v>
      </c>
      <c r="AB10">
        <f t="shared" si="0"/>
        <v>1</v>
      </c>
      <c r="AD10" s="16">
        <f t="shared" si="1"/>
        <v>23.04</v>
      </c>
      <c r="AE10" s="16">
        <f t="shared" si="2"/>
        <v>176.89000000000001</v>
      </c>
      <c r="AF10">
        <f t="shared" si="3"/>
        <v>63.84</v>
      </c>
      <c r="AH10">
        <v>5</v>
      </c>
      <c r="AI10">
        <v>0.878</v>
      </c>
      <c r="AJ10">
        <v>0.9597</v>
      </c>
      <c r="AK10">
        <v>0.99114</v>
      </c>
    </row>
    <row r="11" spans="1:37" ht="15">
      <c r="A11" s="26">
        <v>5</v>
      </c>
      <c r="B11" s="25">
        <v>4.8</v>
      </c>
      <c r="C11" s="25">
        <v>13.1</v>
      </c>
      <c r="AA11">
        <f t="shared" si="0"/>
        <v>1</v>
      </c>
      <c r="AB11">
        <f t="shared" si="0"/>
        <v>1</v>
      </c>
      <c r="AD11" s="16">
        <f t="shared" si="1"/>
        <v>23.04</v>
      </c>
      <c r="AE11" s="16">
        <f t="shared" si="2"/>
        <v>171.60999999999999</v>
      </c>
      <c r="AF11">
        <f t="shared" si="3"/>
        <v>62.879999999999995</v>
      </c>
      <c r="AH11">
        <v>6</v>
      </c>
      <c r="AI11">
        <v>0.811</v>
      </c>
      <c r="AJ11">
        <v>0.9172</v>
      </c>
      <c r="AK11">
        <v>0.9741</v>
      </c>
    </row>
    <row r="12" spans="1:37" ht="15">
      <c r="A12" s="26">
        <v>6</v>
      </c>
      <c r="B12" s="25">
        <v>4.8</v>
      </c>
      <c r="C12" s="25">
        <v>13.2</v>
      </c>
      <c r="E12" s="10" t="s">
        <v>6</v>
      </c>
      <c r="AA12">
        <f t="shared" si="0"/>
        <v>1</v>
      </c>
      <c r="AB12">
        <f t="shared" si="0"/>
        <v>1</v>
      </c>
      <c r="AD12" s="16">
        <f t="shared" si="1"/>
        <v>23.04</v>
      </c>
      <c r="AE12" s="16">
        <f t="shared" si="2"/>
        <v>174.23999999999998</v>
      </c>
      <c r="AF12">
        <f t="shared" si="3"/>
        <v>63.35999999999999</v>
      </c>
      <c r="AH12">
        <v>7</v>
      </c>
      <c r="AI12">
        <v>0.754</v>
      </c>
      <c r="AJ12">
        <v>0.875</v>
      </c>
      <c r="AK12">
        <v>0.9509</v>
      </c>
    </row>
    <row r="13" spans="1:37" ht="15">
      <c r="A13" s="26">
        <v>7</v>
      </c>
      <c r="B13" s="25">
        <v>4.9</v>
      </c>
      <c r="C13" s="25">
        <v>13.5</v>
      </c>
      <c r="E13" s="9" t="s">
        <v>7</v>
      </c>
      <c r="AA13">
        <f t="shared" si="0"/>
        <v>1</v>
      </c>
      <c r="AB13">
        <f t="shared" si="0"/>
        <v>1</v>
      </c>
      <c r="AD13" s="16">
        <f t="shared" si="1"/>
        <v>24.010000000000005</v>
      </c>
      <c r="AE13" s="16">
        <f t="shared" si="2"/>
        <v>182.25</v>
      </c>
      <c r="AF13">
        <f t="shared" si="3"/>
        <v>66.15</v>
      </c>
      <c r="AH13">
        <v>8</v>
      </c>
      <c r="AI13">
        <v>0.707</v>
      </c>
      <c r="AJ13">
        <v>0.834</v>
      </c>
      <c r="AK13">
        <v>0.9244</v>
      </c>
    </row>
    <row r="14" spans="1:37" ht="15">
      <c r="A14" s="26">
        <v>8</v>
      </c>
      <c r="B14" s="25">
        <v>4.9</v>
      </c>
      <c r="C14" s="25">
        <v>13.5</v>
      </c>
      <c r="E14">
        <v>0.05</v>
      </c>
      <c r="F14">
        <v>0.01</v>
      </c>
      <c r="G14">
        <v>0.001</v>
      </c>
      <c r="AA14">
        <f t="shared" si="0"/>
        <v>1</v>
      </c>
      <c r="AB14">
        <f t="shared" si="0"/>
        <v>1</v>
      </c>
      <c r="AD14" s="16">
        <f t="shared" si="1"/>
        <v>24.010000000000005</v>
      </c>
      <c r="AE14" s="16">
        <f t="shared" si="2"/>
        <v>182.25</v>
      </c>
      <c r="AF14">
        <f t="shared" si="3"/>
        <v>66.15</v>
      </c>
      <c r="AH14">
        <v>9</v>
      </c>
      <c r="AI14">
        <v>0.666</v>
      </c>
      <c r="AJ14">
        <v>0.798</v>
      </c>
      <c r="AK14">
        <v>0.898</v>
      </c>
    </row>
    <row r="15" spans="1:37" ht="15">
      <c r="A15" s="26">
        <v>9</v>
      </c>
      <c r="B15" s="25">
        <v>4.9</v>
      </c>
      <c r="C15" s="25">
        <v>13.6</v>
      </c>
      <c r="E15">
        <f>VLOOKUP($F8,$AH$8:$AK$52,2)</f>
        <v>0.632</v>
      </c>
      <c r="F15">
        <f>VLOOKUP($F8,$AH$8:$AK$52,3)</f>
        <v>0.765</v>
      </c>
      <c r="G15">
        <f>VLOOKUP($F8,$AH$8:$AK$52,4)</f>
        <v>0.872</v>
      </c>
      <c r="AA15">
        <f t="shared" si="0"/>
        <v>1</v>
      </c>
      <c r="AB15">
        <f t="shared" si="0"/>
        <v>1</v>
      </c>
      <c r="AD15" s="16">
        <f t="shared" si="1"/>
        <v>24.010000000000005</v>
      </c>
      <c r="AE15" s="16">
        <f t="shared" si="2"/>
        <v>184.95999999999998</v>
      </c>
      <c r="AF15">
        <f t="shared" si="3"/>
        <v>66.64</v>
      </c>
      <c r="AH15">
        <v>10</v>
      </c>
      <c r="AI15">
        <v>0.632</v>
      </c>
      <c r="AJ15">
        <v>0.765</v>
      </c>
      <c r="AK15">
        <v>0.872</v>
      </c>
    </row>
    <row r="16" spans="1:37" ht="15">
      <c r="A16" s="26">
        <v>10</v>
      </c>
      <c r="B16" s="25">
        <v>5</v>
      </c>
      <c r="C16" s="25">
        <v>13.7</v>
      </c>
      <c r="AA16">
        <f t="shared" si="0"/>
        <v>1</v>
      </c>
      <c r="AB16">
        <f t="shared" si="0"/>
        <v>1</v>
      </c>
      <c r="AD16" s="16">
        <f t="shared" si="1"/>
        <v>25</v>
      </c>
      <c r="AE16" s="16">
        <f t="shared" si="2"/>
        <v>187.68999999999997</v>
      </c>
      <c r="AF16">
        <f t="shared" si="3"/>
        <v>68.5</v>
      </c>
      <c r="AH16">
        <v>11</v>
      </c>
      <c r="AI16">
        <v>0.602</v>
      </c>
      <c r="AJ16">
        <v>0.735</v>
      </c>
      <c r="AK16">
        <v>0.847</v>
      </c>
    </row>
    <row r="17" spans="1:37" ht="19.5" thickBot="1">
      <c r="A17" s="26">
        <v>11</v>
      </c>
      <c r="B17" s="25"/>
      <c r="C17" s="25"/>
      <c r="F17" s="38" t="s">
        <v>64</v>
      </c>
      <c r="AA17">
        <f t="shared" si="0"/>
        <v>0</v>
      </c>
      <c r="AB17">
        <f t="shared" si="0"/>
        <v>0</v>
      </c>
      <c r="AD17" s="16">
        <f t="shared" si="1"/>
        <v>0</v>
      </c>
      <c r="AE17" s="16">
        <f t="shared" si="2"/>
        <v>0</v>
      </c>
      <c r="AF17">
        <f t="shared" si="3"/>
        <v>0</v>
      </c>
      <c r="AH17">
        <v>12</v>
      </c>
      <c r="AI17">
        <v>0.576</v>
      </c>
      <c r="AJ17">
        <v>0.708</v>
      </c>
      <c r="AK17">
        <v>0.823</v>
      </c>
    </row>
    <row r="18" spans="1:37" ht="21.75" thickBot="1">
      <c r="A18" s="26">
        <v>12</v>
      </c>
      <c r="B18" s="25"/>
      <c r="C18" s="25"/>
      <c r="F18" s="37" t="s">
        <v>65</v>
      </c>
      <c r="G18" s="29">
        <f>(F8*AF57-B57*C57)/SQRT((F8*AD57-B57^2)*(F8*AE57-C57^2))</f>
        <v>0.9669875568304289</v>
      </c>
      <c r="AA18">
        <f t="shared" si="0"/>
        <v>0</v>
      </c>
      <c r="AB18">
        <f t="shared" si="0"/>
        <v>0</v>
      </c>
      <c r="AD18" s="16">
        <f t="shared" si="1"/>
        <v>0</v>
      </c>
      <c r="AE18" s="16">
        <f t="shared" si="2"/>
        <v>0</v>
      </c>
      <c r="AF18">
        <f t="shared" si="3"/>
        <v>0</v>
      </c>
      <c r="AH18">
        <v>13</v>
      </c>
      <c r="AI18">
        <v>0.553</v>
      </c>
      <c r="AJ18">
        <v>0.684</v>
      </c>
      <c r="AK18">
        <v>0.801</v>
      </c>
    </row>
    <row r="19" spans="1:37" ht="15">
      <c r="A19" s="26">
        <v>13</v>
      </c>
      <c r="B19" s="25"/>
      <c r="C19" s="25"/>
      <c r="AA19">
        <f t="shared" si="0"/>
        <v>0</v>
      </c>
      <c r="AB19">
        <f t="shared" si="0"/>
        <v>0</v>
      </c>
      <c r="AD19" s="16">
        <f t="shared" si="1"/>
        <v>0</v>
      </c>
      <c r="AE19" s="16">
        <f t="shared" si="2"/>
        <v>0</v>
      </c>
      <c r="AF19">
        <f t="shared" si="3"/>
        <v>0</v>
      </c>
      <c r="AH19">
        <v>14</v>
      </c>
      <c r="AI19">
        <v>0.532</v>
      </c>
      <c r="AJ19">
        <v>0.661</v>
      </c>
      <c r="AK19">
        <v>0.78</v>
      </c>
    </row>
    <row r="20" spans="1:37" ht="19.5" thickBot="1">
      <c r="A20" s="26">
        <v>14</v>
      </c>
      <c r="B20" s="25"/>
      <c r="C20" s="25"/>
      <c r="F20" s="38" t="s">
        <v>66</v>
      </c>
      <c r="AA20">
        <f t="shared" si="0"/>
        <v>0</v>
      </c>
      <c r="AB20">
        <f t="shared" si="0"/>
        <v>0</v>
      </c>
      <c r="AD20" s="16">
        <f t="shared" si="1"/>
        <v>0</v>
      </c>
      <c r="AE20" s="16">
        <f t="shared" si="2"/>
        <v>0</v>
      </c>
      <c r="AF20">
        <f t="shared" si="3"/>
        <v>0</v>
      </c>
      <c r="AH20">
        <v>15</v>
      </c>
      <c r="AI20">
        <v>0.544</v>
      </c>
      <c r="AJ20">
        <v>0.641</v>
      </c>
      <c r="AK20">
        <v>0.76</v>
      </c>
    </row>
    <row r="21" spans="1:37" ht="21.75" thickBot="1">
      <c r="A21" s="26">
        <v>15</v>
      </c>
      <c r="B21" s="25"/>
      <c r="C21" s="25"/>
      <c r="F21" s="40" t="s">
        <v>67</v>
      </c>
      <c r="G21" s="41">
        <f>G18^2</f>
        <v>0.935064935064882</v>
      </c>
      <c r="AA21">
        <f t="shared" si="0"/>
        <v>0</v>
      </c>
      <c r="AB21">
        <f t="shared" si="0"/>
        <v>0</v>
      </c>
      <c r="AD21" s="16">
        <f t="shared" si="1"/>
        <v>0</v>
      </c>
      <c r="AE21" s="16">
        <f t="shared" si="2"/>
        <v>0</v>
      </c>
      <c r="AF21">
        <f t="shared" si="3"/>
        <v>0</v>
      </c>
      <c r="AH21">
        <v>16</v>
      </c>
      <c r="AI21">
        <v>0.497</v>
      </c>
      <c r="AJ21">
        <v>0.623</v>
      </c>
      <c r="AK21">
        <v>0.742</v>
      </c>
    </row>
    <row r="22" spans="1:37" ht="15">
      <c r="A22" s="26">
        <v>16</v>
      </c>
      <c r="B22" s="25"/>
      <c r="C22" s="25"/>
      <c r="E22" t="s">
        <v>69</v>
      </c>
      <c r="F22" t="str">
        <f>IF(G18&gt;=G15,"значения Xi и Yi находятся в линейной зависимости на уровне значимости 0,001",IF(G18&gt;=F15,"значения Xi и Yi находятся в линейной зависимости на уровне значимости 0,01",IF(G18&gt;=E15,"значения Xi и Yi находятся в линейной зависимости на уровне значимости 0,05","Между значениями Xi и Yi линейной зависимости не наблюдается")))</f>
        <v>значения Xi и Yi находятся в линейной зависимости на уровне значимости 0,001</v>
      </c>
      <c r="AA22">
        <f t="shared" si="0"/>
        <v>0</v>
      </c>
      <c r="AB22">
        <f t="shared" si="0"/>
        <v>0</v>
      </c>
      <c r="AD22" s="16">
        <f t="shared" si="1"/>
        <v>0</v>
      </c>
      <c r="AE22" s="16">
        <f t="shared" si="2"/>
        <v>0</v>
      </c>
      <c r="AF22">
        <f t="shared" si="3"/>
        <v>0</v>
      </c>
      <c r="AH22">
        <v>17</v>
      </c>
      <c r="AI22">
        <v>0.482</v>
      </c>
      <c r="AJ22">
        <v>0.606</v>
      </c>
      <c r="AK22">
        <v>0.725</v>
      </c>
    </row>
    <row r="23" spans="1:37" ht="15">
      <c r="A23" s="26">
        <v>17</v>
      </c>
      <c r="B23" s="25"/>
      <c r="C23" s="25"/>
      <c r="AA23">
        <f t="shared" si="0"/>
        <v>0</v>
      </c>
      <c r="AB23">
        <f t="shared" si="0"/>
        <v>0</v>
      </c>
      <c r="AD23" s="16">
        <f t="shared" si="1"/>
        <v>0</v>
      </c>
      <c r="AE23" s="16">
        <f t="shared" si="2"/>
        <v>0</v>
      </c>
      <c r="AF23">
        <f t="shared" si="3"/>
        <v>0</v>
      </c>
      <c r="AH23">
        <v>18</v>
      </c>
      <c r="AI23">
        <v>0.468</v>
      </c>
      <c r="AJ23">
        <v>0.59</v>
      </c>
      <c r="AK23">
        <v>0.708</v>
      </c>
    </row>
    <row r="24" spans="1:37" ht="15">
      <c r="A24" s="26">
        <v>18</v>
      </c>
      <c r="B24" s="25"/>
      <c r="C24" s="25"/>
      <c r="AA24">
        <f t="shared" si="0"/>
        <v>0</v>
      </c>
      <c r="AB24">
        <f t="shared" si="0"/>
        <v>0</v>
      </c>
      <c r="AD24" s="16">
        <f t="shared" si="1"/>
        <v>0</v>
      </c>
      <c r="AE24" s="16">
        <f t="shared" si="2"/>
        <v>0</v>
      </c>
      <c r="AF24">
        <f t="shared" si="3"/>
        <v>0</v>
      </c>
      <c r="AH24">
        <v>19</v>
      </c>
      <c r="AI24">
        <v>0.456</v>
      </c>
      <c r="AJ24">
        <v>0.575</v>
      </c>
      <c r="AK24">
        <v>0.693</v>
      </c>
    </row>
    <row r="25" spans="1:37" ht="15">
      <c r="A25" s="26">
        <v>19</v>
      </c>
      <c r="B25" s="25"/>
      <c r="C25" s="25"/>
      <c r="E25" t="s">
        <v>70</v>
      </c>
      <c r="AA25">
        <f t="shared" si="0"/>
        <v>0</v>
      </c>
      <c r="AB25">
        <f t="shared" si="0"/>
        <v>0</v>
      </c>
      <c r="AD25" s="16">
        <f t="shared" si="1"/>
        <v>0</v>
      </c>
      <c r="AE25" s="16">
        <f t="shared" si="2"/>
        <v>0</v>
      </c>
      <c r="AF25">
        <f t="shared" si="3"/>
        <v>0</v>
      </c>
      <c r="AH25">
        <v>20</v>
      </c>
      <c r="AI25">
        <v>0.444</v>
      </c>
      <c r="AJ25">
        <v>0.561</v>
      </c>
      <c r="AK25">
        <v>0.679</v>
      </c>
    </row>
    <row r="26" spans="1:37" ht="15">
      <c r="A26" s="26">
        <v>20</v>
      </c>
      <c r="B26" s="25"/>
      <c r="C26" s="25"/>
      <c r="E26" t="s">
        <v>71</v>
      </c>
      <c r="AA26">
        <f t="shared" si="0"/>
        <v>0</v>
      </c>
      <c r="AB26">
        <f t="shared" si="0"/>
        <v>0</v>
      </c>
      <c r="AD26" s="16">
        <f t="shared" si="1"/>
        <v>0</v>
      </c>
      <c r="AE26" s="16">
        <f t="shared" si="2"/>
        <v>0</v>
      </c>
      <c r="AF26">
        <f t="shared" si="3"/>
        <v>0</v>
      </c>
      <c r="AH26">
        <v>21</v>
      </c>
      <c r="AI26">
        <v>0.433</v>
      </c>
      <c r="AJ26">
        <v>0.549</v>
      </c>
      <c r="AK26">
        <v>0.665</v>
      </c>
    </row>
    <row r="27" spans="1:37" ht="15">
      <c r="A27" s="26">
        <v>21</v>
      </c>
      <c r="B27" s="25"/>
      <c r="C27" s="25"/>
      <c r="E27" t="s">
        <v>72</v>
      </c>
      <c r="AA27">
        <f t="shared" si="0"/>
        <v>0</v>
      </c>
      <c r="AB27">
        <f t="shared" si="0"/>
        <v>0</v>
      </c>
      <c r="AD27" s="16">
        <f t="shared" si="1"/>
        <v>0</v>
      </c>
      <c r="AE27" s="16">
        <f t="shared" si="2"/>
        <v>0</v>
      </c>
      <c r="AF27">
        <f t="shared" si="3"/>
        <v>0</v>
      </c>
      <c r="AH27">
        <v>22</v>
      </c>
      <c r="AI27">
        <v>0.423</v>
      </c>
      <c r="AJ27">
        <v>0.537</v>
      </c>
      <c r="AK27">
        <v>0.652</v>
      </c>
    </row>
    <row r="28" spans="1:37" ht="15">
      <c r="A28" s="26">
        <v>22</v>
      </c>
      <c r="B28" s="25"/>
      <c r="C28" s="25"/>
      <c r="E28" t="s">
        <v>73</v>
      </c>
      <c r="AA28">
        <f t="shared" si="0"/>
        <v>0</v>
      </c>
      <c r="AB28">
        <f t="shared" si="0"/>
        <v>0</v>
      </c>
      <c r="AD28" s="16">
        <f t="shared" si="1"/>
        <v>0</v>
      </c>
      <c r="AE28" s="16">
        <f t="shared" si="2"/>
        <v>0</v>
      </c>
      <c r="AF28">
        <f t="shared" si="3"/>
        <v>0</v>
      </c>
      <c r="AH28">
        <v>23</v>
      </c>
      <c r="AI28">
        <v>0.413</v>
      </c>
      <c r="AJ28">
        <v>0.526</v>
      </c>
      <c r="AK28">
        <v>0.641</v>
      </c>
    </row>
    <row r="29" spans="1:37" ht="15">
      <c r="A29" s="26">
        <v>23</v>
      </c>
      <c r="B29" s="25"/>
      <c r="C29" s="25"/>
      <c r="E29" t="s">
        <v>74</v>
      </c>
      <c r="AA29">
        <f t="shared" si="0"/>
        <v>0</v>
      </c>
      <c r="AB29">
        <f t="shared" si="0"/>
        <v>0</v>
      </c>
      <c r="AD29" s="16">
        <f t="shared" si="1"/>
        <v>0</v>
      </c>
      <c r="AE29" s="16">
        <f t="shared" si="2"/>
        <v>0</v>
      </c>
      <c r="AF29">
        <f t="shared" si="3"/>
        <v>0</v>
      </c>
      <c r="AH29">
        <v>24</v>
      </c>
      <c r="AI29">
        <v>0.404</v>
      </c>
      <c r="AJ29">
        <v>0.515</v>
      </c>
      <c r="AK29">
        <v>0.629</v>
      </c>
    </row>
    <row r="30" spans="1:37" ht="15">
      <c r="A30" s="26">
        <v>24</v>
      </c>
      <c r="B30" s="25"/>
      <c r="C30" s="25"/>
      <c r="AA30">
        <f t="shared" si="0"/>
        <v>0</v>
      </c>
      <c r="AB30">
        <f t="shared" si="0"/>
        <v>0</v>
      </c>
      <c r="AD30" s="16">
        <f t="shared" si="1"/>
        <v>0</v>
      </c>
      <c r="AE30" s="16">
        <f t="shared" si="2"/>
        <v>0</v>
      </c>
      <c r="AF30">
        <f t="shared" si="3"/>
        <v>0</v>
      </c>
      <c r="AH30">
        <v>25</v>
      </c>
      <c r="AI30">
        <v>0.396</v>
      </c>
      <c r="AJ30">
        <v>0.505</v>
      </c>
      <c r="AK30">
        <v>0.618</v>
      </c>
    </row>
    <row r="31" spans="1:37" ht="15">
      <c r="A31" s="26">
        <v>25</v>
      </c>
      <c r="B31" s="25"/>
      <c r="C31" s="25"/>
      <c r="AA31">
        <f t="shared" si="0"/>
        <v>0</v>
      </c>
      <c r="AB31">
        <f t="shared" si="0"/>
        <v>0</v>
      </c>
      <c r="AD31" s="16">
        <f t="shared" si="1"/>
        <v>0</v>
      </c>
      <c r="AE31" s="16">
        <f t="shared" si="2"/>
        <v>0</v>
      </c>
      <c r="AF31">
        <f t="shared" si="3"/>
        <v>0</v>
      </c>
      <c r="AH31">
        <v>26</v>
      </c>
      <c r="AI31">
        <v>0.388</v>
      </c>
      <c r="AJ31">
        <v>0.496</v>
      </c>
      <c r="AK31">
        <v>0.607</v>
      </c>
    </row>
    <row r="32" spans="1:37" ht="15">
      <c r="A32" s="26">
        <v>26</v>
      </c>
      <c r="B32" s="25"/>
      <c r="C32" s="25"/>
      <c r="AA32">
        <f t="shared" si="0"/>
        <v>0</v>
      </c>
      <c r="AB32">
        <f t="shared" si="0"/>
        <v>0</v>
      </c>
      <c r="AD32" s="16">
        <f t="shared" si="1"/>
        <v>0</v>
      </c>
      <c r="AE32" s="16">
        <f t="shared" si="2"/>
        <v>0</v>
      </c>
      <c r="AF32">
        <f t="shared" si="3"/>
        <v>0</v>
      </c>
      <c r="AH32">
        <v>27</v>
      </c>
      <c r="AI32">
        <v>0.381</v>
      </c>
      <c r="AJ32">
        <v>0.487</v>
      </c>
      <c r="AK32">
        <v>0.597</v>
      </c>
    </row>
    <row r="33" spans="1:37" ht="15">
      <c r="A33" s="26">
        <v>27</v>
      </c>
      <c r="B33" s="25"/>
      <c r="C33" s="25"/>
      <c r="AA33">
        <f t="shared" si="0"/>
        <v>0</v>
      </c>
      <c r="AB33">
        <f t="shared" si="0"/>
        <v>0</v>
      </c>
      <c r="AD33" s="16">
        <f t="shared" si="1"/>
        <v>0</v>
      </c>
      <c r="AE33" s="16">
        <f t="shared" si="2"/>
        <v>0</v>
      </c>
      <c r="AF33">
        <f t="shared" si="3"/>
        <v>0</v>
      </c>
      <c r="AH33">
        <v>28</v>
      </c>
      <c r="AI33">
        <v>0.374</v>
      </c>
      <c r="AJ33">
        <v>0.479</v>
      </c>
      <c r="AK33">
        <v>0.588</v>
      </c>
    </row>
    <row r="34" spans="1:37" ht="15">
      <c r="A34" s="26">
        <v>28</v>
      </c>
      <c r="B34" s="25"/>
      <c r="C34" s="25"/>
      <c r="AA34">
        <f t="shared" si="0"/>
        <v>0</v>
      </c>
      <c r="AB34">
        <f t="shared" si="0"/>
        <v>0</v>
      </c>
      <c r="AD34" s="16">
        <f t="shared" si="1"/>
        <v>0</v>
      </c>
      <c r="AE34" s="16">
        <f t="shared" si="2"/>
        <v>0</v>
      </c>
      <c r="AF34">
        <f t="shared" si="3"/>
        <v>0</v>
      </c>
      <c r="AH34">
        <v>29</v>
      </c>
      <c r="AI34">
        <v>0.367</v>
      </c>
      <c r="AJ34">
        <v>0.47</v>
      </c>
      <c r="AK34">
        <v>0.579</v>
      </c>
    </row>
    <row r="35" spans="1:37" ht="15">
      <c r="A35" s="26">
        <v>29</v>
      </c>
      <c r="B35" s="25"/>
      <c r="C35" s="25"/>
      <c r="AA35">
        <f t="shared" si="0"/>
        <v>0</v>
      </c>
      <c r="AB35">
        <f t="shared" si="0"/>
        <v>0</v>
      </c>
      <c r="AD35" s="16">
        <f t="shared" si="1"/>
        <v>0</v>
      </c>
      <c r="AE35" s="16">
        <f t="shared" si="2"/>
        <v>0</v>
      </c>
      <c r="AF35">
        <f t="shared" si="3"/>
        <v>0</v>
      </c>
      <c r="AH35">
        <v>30</v>
      </c>
      <c r="AI35">
        <v>0.361</v>
      </c>
      <c r="AJ35">
        <v>0.463</v>
      </c>
      <c r="AK35">
        <v>0.57</v>
      </c>
    </row>
    <row r="36" spans="1:37" ht="15">
      <c r="A36" s="26">
        <v>30</v>
      </c>
      <c r="B36" s="25"/>
      <c r="C36" s="25"/>
      <c r="AA36">
        <f t="shared" si="0"/>
        <v>0</v>
      </c>
      <c r="AB36">
        <f t="shared" si="0"/>
        <v>0</v>
      </c>
      <c r="AD36" s="16">
        <f t="shared" si="1"/>
        <v>0</v>
      </c>
      <c r="AE36" s="16">
        <f t="shared" si="2"/>
        <v>0</v>
      </c>
      <c r="AF36">
        <f t="shared" si="3"/>
        <v>0</v>
      </c>
      <c r="AH36">
        <v>32</v>
      </c>
      <c r="AI36">
        <v>0.349</v>
      </c>
      <c r="AJ36">
        <v>0.449</v>
      </c>
      <c r="AK36">
        <v>0.554</v>
      </c>
    </row>
    <row r="37" spans="1:37" ht="15">
      <c r="A37" s="26">
        <v>31</v>
      </c>
      <c r="B37" s="4"/>
      <c r="C37" s="4"/>
      <c r="AA37">
        <f t="shared" si="0"/>
        <v>0</v>
      </c>
      <c r="AB37">
        <f t="shared" si="0"/>
        <v>0</v>
      </c>
      <c r="AD37" s="16">
        <f t="shared" si="1"/>
        <v>0</v>
      </c>
      <c r="AE37" s="16">
        <f t="shared" si="2"/>
        <v>0</v>
      </c>
      <c r="AF37">
        <f t="shared" si="3"/>
        <v>0</v>
      </c>
      <c r="AH37">
        <v>35</v>
      </c>
      <c r="AI37">
        <v>0.332</v>
      </c>
      <c r="AJ37">
        <v>0.435</v>
      </c>
      <c r="AK37">
        <v>0.539</v>
      </c>
    </row>
    <row r="38" spans="1:37" ht="15">
      <c r="A38" s="26">
        <v>32</v>
      </c>
      <c r="B38" s="4"/>
      <c r="C38" s="4"/>
      <c r="AA38">
        <f t="shared" si="0"/>
        <v>0</v>
      </c>
      <c r="AB38">
        <f t="shared" si="0"/>
        <v>0</v>
      </c>
      <c r="AD38" s="16">
        <f t="shared" si="1"/>
        <v>0</v>
      </c>
      <c r="AE38" s="16">
        <f t="shared" si="2"/>
        <v>0</v>
      </c>
      <c r="AF38">
        <f t="shared" si="3"/>
        <v>0</v>
      </c>
      <c r="AH38">
        <v>37</v>
      </c>
      <c r="AI38">
        <v>0.325</v>
      </c>
      <c r="AJ38">
        <v>0.418</v>
      </c>
      <c r="AK38">
        <v>0.519</v>
      </c>
    </row>
    <row r="39" spans="1:37" ht="15">
      <c r="A39" s="26">
        <v>33</v>
      </c>
      <c r="B39" s="4"/>
      <c r="C39" s="4"/>
      <c r="AA39">
        <f t="shared" si="0"/>
        <v>0</v>
      </c>
      <c r="AB39">
        <f t="shared" si="0"/>
        <v>0</v>
      </c>
      <c r="AD39" s="16">
        <f t="shared" si="1"/>
        <v>0</v>
      </c>
      <c r="AE39" s="16">
        <f t="shared" si="2"/>
        <v>0</v>
      </c>
      <c r="AF39">
        <f t="shared" si="3"/>
        <v>0</v>
      </c>
      <c r="AH39">
        <v>40</v>
      </c>
      <c r="AI39">
        <v>0.312</v>
      </c>
      <c r="AJ39">
        <v>0.402</v>
      </c>
      <c r="AK39">
        <v>0.501</v>
      </c>
    </row>
    <row r="40" spans="1:37" ht="15">
      <c r="A40" s="26">
        <v>34</v>
      </c>
      <c r="B40" s="4"/>
      <c r="C40" s="4"/>
      <c r="AA40">
        <f t="shared" si="0"/>
        <v>0</v>
      </c>
      <c r="AB40">
        <f t="shared" si="0"/>
        <v>0</v>
      </c>
      <c r="AD40" s="16">
        <f t="shared" si="1"/>
        <v>0</v>
      </c>
      <c r="AE40" s="16">
        <f t="shared" si="2"/>
        <v>0</v>
      </c>
      <c r="AF40">
        <f t="shared" si="3"/>
        <v>0</v>
      </c>
      <c r="AH40">
        <v>42</v>
      </c>
      <c r="AI40">
        <v>0.304</v>
      </c>
      <c r="AJ40">
        <v>0.393</v>
      </c>
      <c r="AK40">
        <v>0.49</v>
      </c>
    </row>
    <row r="41" spans="1:37" ht="15">
      <c r="A41" s="26">
        <v>35</v>
      </c>
      <c r="B41" s="4"/>
      <c r="C41" s="4"/>
      <c r="AA41">
        <f t="shared" si="0"/>
        <v>0</v>
      </c>
      <c r="AB41">
        <f t="shared" si="0"/>
        <v>0</v>
      </c>
      <c r="AD41" s="16">
        <f t="shared" si="1"/>
        <v>0</v>
      </c>
      <c r="AE41" s="16">
        <f t="shared" si="2"/>
        <v>0</v>
      </c>
      <c r="AF41">
        <f t="shared" si="3"/>
        <v>0</v>
      </c>
      <c r="AH41">
        <v>45</v>
      </c>
      <c r="AI41">
        <v>0.292</v>
      </c>
      <c r="AJ41">
        <v>0.384</v>
      </c>
      <c r="AK41">
        <v>0.416</v>
      </c>
    </row>
    <row r="42" spans="1:37" ht="15">
      <c r="A42" s="26">
        <v>36</v>
      </c>
      <c r="B42" s="4"/>
      <c r="C42" s="4"/>
      <c r="AA42">
        <f t="shared" si="0"/>
        <v>0</v>
      </c>
      <c r="AB42">
        <f t="shared" si="0"/>
        <v>0</v>
      </c>
      <c r="AD42" s="16">
        <f t="shared" si="1"/>
        <v>0</v>
      </c>
      <c r="AE42" s="16">
        <f t="shared" si="2"/>
        <v>0</v>
      </c>
      <c r="AF42">
        <f t="shared" si="3"/>
        <v>0</v>
      </c>
      <c r="AH42">
        <v>47</v>
      </c>
      <c r="AI42">
        <v>0.288</v>
      </c>
      <c r="AJ42">
        <v>0.372</v>
      </c>
      <c r="AK42">
        <v>0.465</v>
      </c>
    </row>
    <row r="43" spans="1:37" ht="15">
      <c r="A43" s="26">
        <v>37</v>
      </c>
      <c r="B43" s="4"/>
      <c r="C43" s="4"/>
      <c r="AA43">
        <f t="shared" si="0"/>
        <v>0</v>
      </c>
      <c r="AB43">
        <f t="shared" si="0"/>
        <v>0</v>
      </c>
      <c r="AD43" s="16">
        <f t="shared" si="1"/>
        <v>0</v>
      </c>
      <c r="AE43" s="16">
        <f t="shared" si="2"/>
        <v>0</v>
      </c>
      <c r="AF43">
        <f t="shared" si="3"/>
        <v>0</v>
      </c>
      <c r="AH43">
        <v>50</v>
      </c>
      <c r="AI43">
        <v>0.279</v>
      </c>
      <c r="AJ43">
        <v>0.361</v>
      </c>
      <c r="AK43">
        <v>0.451</v>
      </c>
    </row>
    <row r="44" spans="1:37" ht="15">
      <c r="A44" s="26">
        <v>38</v>
      </c>
      <c r="B44" s="4"/>
      <c r="C44" s="4"/>
      <c r="AA44">
        <f t="shared" si="0"/>
        <v>0</v>
      </c>
      <c r="AB44">
        <f t="shared" si="0"/>
        <v>0</v>
      </c>
      <c r="AD44" s="16">
        <f t="shared" si="1"/>
        <v>0</v>
      </c>
      <c r="AE44" s="16">
        <f t="shared" si="2"/>
        <v>0</v>
      </c>
      <c r="AF44">
        <f t="shared" si="3"/>
        <v>0</v>
      </c>
      <c r="AH44">
        <v>52</v>
      </c>
      <c r="AI44">
        <v>0.273</v>
      </c>
      <c r="AJ44">
        <v>0.354</v>
      </c>
      <c r="AK44">
        <v>0.443</v>
      </c>
    </row>
    <row r="45" spans="1:37" ht="15">
      <c r="A45" s="26">
        <v>39</v>
      </c>
      <c r="B45" s="4"/>
      <c r="C45" s="4"/>
      <c r="AA45">
        <f t="shared" si="0"/>
        <v>0</v>
      </c>
      <c r="AB45">
        <f t="shared" si="0"/>
        <v>0</v>
      </c>
      <c r="AD45" s="16">
        <f t="shared" si="1"/>
        <v>0</v>
      </c>
      <c r="AE45" s="16">
        <f t="shared" si="2"/>
        <v>0</v>
      </c>
      <c r="AF45">
        <f t="shared" si="3"/>
        <v>0</v>
      </c>
      <c r="AH45">
        <v>60</v>
      </c>
      <c r="AI45">
        <v>0.254</v>
      </c>
      <c r="AJ45">
        <v>0.33</v>
      </c>
      <c r="AK45">
        <v>0.414</v>
      </c>
    </row>
    <row r="46" spans="1:37" ht="15">
      <c r="A46" s="26">
        <v>40</v>
      </c>
      <c r="B46" s="4"/>
      <c r="C46" s="4"/>
      <c r="AA46">
        <f t="shared" si="0"/>
        <v>0</v>
      </c>
      <c r="AB46">
        <f t="shared" si="0"/>
        <v>0</v>
      </c>
      <c r="AD46" s="16">
        <f t="shared" si="1"/>
        <v>0</v>
      </c>
      <c r="AE46" s="16">
        <f t="shared" si="2"/>
        <v>0</v>
      </c>
      <c r="AF46">
        <f t="shared" si="3"/>
        <v>0</v>
      </c>
      <c r="AH46">
        <v>80</v>
      </c>
      <c r="AI46">
        <v>0.22</v>
      </c>
      <c r="AJ46">
        <v>0.286</v>
      </c>
      <c r="AK46">
        <v>0.38</v>
      </c>
    </row>
    <row r="47" spans="1:37" ht="15">
      <c r="A47" s="26">
        <v>41</v>
      </c>
      <c r="B47" s="4"/>
      <c r="C47" s="4"/>
      <c r="AA47">
        <f t="shared" si="0"/>
        <v>0</v>
      </c>
      <c r="AB47">
        <f t="shared" si="0"/>
        <v>0</v>
      </c>
      <c r="AD47" s="16">
        <f t="shared" si="1"/>
        <v>0</v>
      </c>
      <c r="AE47" s="16">
        <f t="shared" si="2"/>
        <v>0</v>
      </c>
      <c r="AF47">
        <f t="shared" si="3"/>
        <v>0</v>
      </c>
      <c r="AH47">
        <v>100</v>
      </c>
      <c r="AI47">
        <v>0.196</v>
      </c>
      <c r="AJ47">
        <v>0.258</v>
      </c>
      <c r="AK47">
        <v>0.324</v>
      </c>
    </row>
    <row r="48" spans="1:37" ht="15">
      <c r="A48" s="26">
        <v>42</v>
      </c>
      <c r="B48" s="4"/>
      <c r="C48" s="4"/>
      <c r="AA48">
        <f t="shared" si="0"/>
        <v>0</v>
      </c>
      <c r="AB48">
        <f t="shared" si="0"/>
        <v>0</v>
      </c>
      <c r="AD48" s="16">
        <f t="shared" si="1"/>
        <v>0</v>
      </c>
      <c r="AE48" s="16">
        <f t="shared" si="2"/>
        <v>0</v>
      </c>
      <c r="AF48">
        <f t="shared" si="3"/>
        <v>0</v>
      </c>
      <c r="AH48">
        <v>125</v>
      </c>
      <c r="AI48">
        <v>0.175</v>
      </c>
      <c r="AJ48">
        <v>0.23</v>
      </c>
      <c r="AK48">
        <v>0.286</v>
      </c>
    </row>
    <row r="49" spans="1:37" ht="15">
      <c r="A49" s="26">
        <v>43</v>
      </c>
      <c r="B49" s="4"/>
      <c r="C49" s="4"/>
      <c r="AA49">
        <f t="shared" si="0"/>
        <v>0</v>
      </c>
      <c r="AB49">
        <f t="shared" si="0"/>
        <v>0</v>
      </c>
      <c r="AD49" s="16">
        <f t="shared" si="1"/>
        <v>0</v>
      </c>
      <c r="AE49" s="16">
        <f t="shared" si="2"/>
        <v>0</v>
      </c>
      <c r="AF49">
        <f t="shared" si="3"/>
        <v>0</v>
      </c>
      <c r="AH49">
        <v>150</v>
      </c>
      <c r="AI49">
        <v>0.16</v>
      </c>
      <c r="AJ49">
        <v>0.21</v>
      </c>
      <c r="AK49">
        <v>0.249</v>
      </c>
    </row>
    <row r="50" spans="1:37" ht="15">
      <c r="A50" s="26">
        <v>44</v>
      </c>
      <c r="B50" s="4"/>
      <c r="C50" s="4"/>
      <c r="AA50">
        <f t="shared" si="0"/>
        <v>0</v>
      </c>
      <c r="AB50">
        <f t="shared" si="0"/>
        <v>0</v>
      </c>
      <c r="AD50" s="16">
        <f t="shared" si="1"/>
        <v>0</v>
      </c>
      <c r="AE50" s="16">
        <f t="shared" si="2"/>
        <v>0</v>
      </c>
      <c r="AF50">
        <f t="shared" si="3"/>
        <v>0</v>
      </c>
      <c r="AH50">
        <v>250</v>
      </c>
      <c r="AI50">
        <v>0.124</v>
      </c>
      <c r="AJ50">
        <v>0.163</v>
      </c>
      <c r="AK50">
        <v>0.207</v>
      </c>
    </row>
    <row r="51" spans="1:37" ht="15">
      <c r="A51" s="26">
        <v>45</v>
      </c>
      <c r="B51" s="4"/>
      <c r="C51" s="4"/>
      <c r="AA51">
        <f t="shared" si="0"/>
        <v>0</v>
      </c>
      <c r="AB51">
        <f t="shared" si="0"/>
        <v>0</v>
      </c>
      <c r="AD51" s="16">
        <f t="shared" si="1"/>
        <v>0</v>
      </c>
      <c r="AE51" s="16">
        <f t="shared" si="2"/>
        <v>0</v>
      </c>
      <c r="AF51">
        <f t="shared" si="3"/>
        <v>0</v>
      </c>
      <c r="AH51">
        <v>500</v>
      </c>
      <c r="AI51">
        <v>0.088</v>
      </c>
      <c r="AJ51">
        <v>0.115</v>
      </c>
      <c r="AK51">
        <v>0.147</v>
      </c>
    </row>
    <row r="52" spans="1:37" ht="15">
      <c r="A52" s="26">
        <v>46</v>
      </c>
      <c r="B52" s="4"/>
      <c r="C52" s="4"/>
      <c r="AA52">
        <f t="shared" si="0"/>
        <v>0</v>
      </c>
      <c r="AB52">
        <f t="shared" si="0"/>
        <v>0</v>
      </c>
      <c r="AD52" s="16">
        <f t="shared" si="1"/>
        <v>0</v>
      </c>
      <c r="AE52" s="16">
        <f t="shared" si="2"/>
        <v>0</v>
      </c>
      <c r="AF52">
        <f t="shared" si="3"/>
        <v>0</v>
      </c>
      <c r="AH52">
        <v>1000</v>
      </c>
      <c r="AI52">
        <v>0.062</v>
      </c>
      <c r="AJ52">
        <v>0.081</v>
      </c>
      <c r="AK52">
        <v>0.104</v>
      </c>
    </row>
    <row r="53" spans="1:32" ht="15">
      <c r="A53" s="26">
        <v>47</v>
      </c>
      <c r="B53" s="4"/>
      <c r="C53" s="4"/>
      <c r="AA53">
        <f t="shared" si="0"/>
        <v>0</v>
      </c>
      <c r="AB53">
        <f t="shared" si="0"/>
        <v>0</v>
      </c>
      <c r="AD53" s="16">
        <f t="shared" si="1"/>
        <v>0</v>
      </c>
      <c r="AE53" s="16">
        <f t="shared" si="2"/>
        <v>0</v>
      </c>
      <c r="AF53">
        <f t="shared" si="3"/>
        <v>0</v>
      </c>
    </row>
    <row r="54" spans="1:32" ht="15">
      <c r="A54" s="26">
        <v>48</v>
      </c>
      <c r="B54" s="4"/>
      <c r="C54" s="4"/>
      <c r="AA54">
        <f t="shared" si="0"/>
        <v>0</v>
      </c>
      <c r="AB54">
        <f t="shared" si="0"/>
        <v>0</v>
      </c>
      <c r="AD54" s="16">
        <f t="shared" si="1"/>
        <v>0</v>
      </c>
      <c r="AE54" s="16">
        <f t="shared" si="2"/>
        <v>0</v>
      </c>
      <c r="AF54">
        <f t="shared" si="3"/>
        <v>0</v>
      </c>
    </row>
    <row r="55" spans="1:32" ht="15">
      <c r="A55" s="26">
        <v>49</v>
      </c>
      <c r="B55" s="4"/>
      <c r="C55" s="4"/>
      <c r="AA55">
        <f t="shared" si="0"/>
        <v>0</v>
      </c>
      <c r="AB55">
        <f t="shared" si="0"/>
        <v>0</v>
      </c>
      <c r="AD55" s="16">
        <f t="shared" si="1"/>
        <v>0</v>
      </c>
      <c r="AE55" s="16">
        <f t="shared" si="2"/>
        <v>0</v>
      </c>
      <c r="AF55">
        <f t="shared" si="3"/>
        <v>0</v>
      </c>
    </row>
    <row r="56" spans="1:32" ht="15">
      <c r="A56" s="26">
        <v>50</v>
      </c>
      <c r="B56" s="4"/>
      <c r="C56" s="4"/>
      <c r="AA56">
        <f t="shared" si="0"/>
        <v>0</v>
      </c>
      <c r="AB56">
        <f t="shared" si="0"/>
        <v>0</v>
      </c>
      <c r="AD56" s="16">
        <f t="shared" si="1"/>
        <v>0</v>
      </c>
      <c r="AE56" s="16">
        <f t="shared" si="2"/>
        <v>0</v>
      </c>
      <c r="AF56">
        <f t="shared" si="3"/>
        <v>0</v>
      </c>
    </row>
    <row r="57" spans="2:32" ht="15">
      <c r="B57" s="16">
        <f>SUM(B7:B56)</f>
        <v>48</v>
      </c>
      <c r="C57" s="16">
        <f>SUM(C7:C56)</f>
        <v>132</v>
      </c>
      <c r="AA57">
        <f>SUM(AA7:AA56)</f>
        <v>10</v>
      </c>
      <c r="AB57">
        <f>SUM(AB7:AB56)</f>
        <v>10</v>
      </c>
      <c r="AD57">
        <f>SUM(AD7:AD56)</f>
        <v>230.55999999999995</v>
      </c>
      <c r="AE57">
        <f>SUM(AE7:AE56)</f>
        <v>1743.94</v>
      </c>
      <c r="AF57">
        <f>SUM(AF7:AF56)</f>
        <v>634.0799999999999</v>
      </c>
    </row>
  </sheetData>
  <sheetProtection/>
  <mergeCells count="1">
    <mergeCell ref="AI6:A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5"/>
  <sheetViews>
    <sheetView zoomScalePageLayoutView="0" workbookViewId="0" topLeftCell="A22">
      <selection activeCell="J10" sqref="J10"/>
    </sheetView>
  </sheetViews>
  <sheetFormatPr defaultColWidth="9.140625" defaultRowHeight="15"/>
  <cols>
    <col min="1" max="1" width="9.140625" style="2" customWidth="1"/>
    <col min="2" max="2" width="22.8515625" style="0" customWidth="1"/>
    <col min="3" max="3" width="18.28125" style="0" customWidth="1"/>
    <col min="7" max="7" width="10.421875" style="0" bestFit="1" customWidth="1"/>
    <col min="8" max="8" width="8.8515625" style="0" customWidth="1"/>
    <col min="9" max="13" width="8.7109375" style="0" customWidth="1"/>
    <col min="14" max="23" width="0.9921875" style="0" customWidth="1"/>
    <col min="24" max="24" width="7.7109375" style="0" customWidth="1"/>
    <col min="25" max="25" width="4.8515625" style="0" customWidth="1"/>
    <col min="26" max="27" width="8.421875" style="0" customWidth="1"/>
    <col min="28" max="28" width="8.28125" style="0" customWidth="1"/>
    <col min="29" max="29" width="9.57421875" style="0" customWidth="1"/>
    <col min="30" max="30" width="4.8515625" style="0" customWidth="1"/>
    <col min="31" max="35" width="7.8515625" style="0" customWidth="1"/>
    <col min="36" max="36" width="4.8515625" style="0" customWidth="1"/>
    <col min="37" max="37" width="12.140625" style="0" customWidth="1"/>
    <col min="38" max="38" width="3.140625" style="0" customWidth="1"/>
    <col min="39" max="39" width="6.140625" style="0" customWidth="1"/>
    <col min="40" max="40" width="5.57421875" style="0" customWidth="1"/>
    <col min="41" max="41" width="4.7109375" style="0" customWidth="1"/>
    <col min="42" max="44" width="8.8515625" style="0" customWidth="1"/>
    <col min="45" max="45" width="5.00390625" style="0" customWidth="1"/>
    <col min="46" max="47" width="10.421875" style="0" customWidth="1"/>
    <col min="48" max="48" width="11.421875" style="0" customWidth="1"/>
  </cols>
  <sheetData>
    <row r="1" ht="18.75">
      <c r="B1" s="17" t="s">
        <v>58</v>
      </c>
    </row>
    <row r="2" spans="2:5" ht="23.25">
      <c r="B2" t="s">
        <v>75</v>
      </c>
      <c r="C2" s="17"/>
      <c r="E2" s="14"/>
    </row>
    <row r="3" spans="7:8" ht="15">
      <c r="G3" s="11"/>
      <c r="H3" s="15"/>
    </row>
    <row r="4" spans="5:9" ht="15.75" thickBot="1">
      <c r="E4" t="s">
        <v>86</v>
      </c>
      <c r="G4" s="11"/>
      <c r="H4" s="15"/>
      <c r="I4" t="s">
        <v>88</v>
      </c>
    </row>
    <row r="5" spans="2:46" ht="31.5" thickBot="1">
      <c r="B5" s="1" t="s">
        <v>76</v>
      </c>
      <c r="F5" s="50" t="s">
        <v>87</v>
      </c>
      <c r="G5" s="52">
        <v>1</v>
      </c>
      <c r="H5" s="51"/>
      <c r="I5" s="38"/>
      <c r="J5" s="50" t="s">
        <v>87</v>
      </c>
      <c r="K5" s="52">
        <v>1</v>
      </c>
      <c r="AT5" s="9"/>
    </row>
    <row r="6" spans="1:48" ht="31.5" customHeight="1" thickBot="1">
      <c r="A6" s="26" t="s">
        <v>1</v>
      </c>
      <c r="B6" s="36" t="s">
        <v>59</v>
      </c>
      <c r="C6" s="36" t="s">
        <v>60</v>
      </c>
      <c r="F6" s="50" t="s">
        <v>89</v>
      </c>
      <c r="G6" s="52"/>
      <c r="H6" s="38"/>
      <c r="I6" s="38"/>
      <c r="J6" s="50" t="s">
        <v>89</v>
      </c>
      <c r="K6" s="53"/>
      <c r="Z6" t="s">
        <v>77</v>
      </c>
      <c r="AB6" t="s">
        <v>78</v>
      </c>
      <c r="AE6" s="1" t="s">
        <v>79</v>
      </c>
      <c r="AF6" s="1"/>
      <c r="AG6" s="1"/>
      <c r="AH6" s="1" t="s">
        <v>80</v>
      </c>
      <c r="AI6" s="43" t="s">
        <v>81</v>
      </c>
      <c r="AJ6" s="1" t="s">
        <v>82</v>
      </c>
      <c r="AK6" s="1" t="s">
        <v>83</v>
      </c>
      <c r="AO6" t="s">
        <v>85</v>
      </c>
      <c r="AT6" s="56"/>
      <c r="AU6" s="57"/>
      <c r="AV6" s="57"/>
    </row>
    <row r="7" spans="1:48" ht="18.75" thickBot="1">
      <c r="A7" s="26">
        <v>1</v>
      </c>
      <c r="B7" s="25">
        <v>4.6</v>
      </c>
      <c r="C7" s="25">
        <v>12.4</v>
      </c>
      <c r="E7" t="s">
        <v>38</v>
      </c>
      <c r="X7" s="16">
        <f>IF(ISBLANK(B7),0,1)</f>
        <v>1</v>
      </c>
      <c r="Y7">
        <v>1</v>
      </c>
      <c r="Z7">
        <f>IF(ISBLANK(B7),0,IF($G$5=1,RANK(B7,B$7:B$56,1),RANK(B7,B$7:B$56,0)))</f>
        <v>1</v>
      </c>
      <c r="AA7">
        <f>IF(ISBLANK(B7),0,IF($G$5=1,RANK(B7,B$7:B$56,0),RANK(B7,B$7:B$56,1)))</f>
        <v>9</v>
      </c>
      <c r="AB7">
        <f>IF(ISBLANK(C7),0,IF($K$5=1,RANK(C7,C$7:C$56,1),RANK(C7,C$7:C$56,0)))</f>
        <v>1</v>
      </c>
      <c r="AD7">
        <f>IF(ISBLANK(B7),0,(X$57+1-Z7-AA7)/2)</f>
        <v>0.5</v>
      </c>
      <c r="AE7">
        <f>Z7+AD7</f>
        <v>1.5</v>
      </c>
      <c r="AF7">
        <f>IF(ISBLANK(C7),0,IF($K$5=1,RANK(C7,C$7:C$56,0),RANK(C7,C$7:C$56,1)))</f>
        <v>10</v>
      </c>
      <c r="AG7">
        <f>IF(ISBLANK(C7),0,(X$57+1-AB7-AF7)/2)</f>
        <v>0</v>
      </c>
      <c r="AH7">
        <f>AB7+AG7</f>
        <v>1</v>
      </c>
      <c r="AI7">
        <f>AE7-AH7</f>
        <v>0.5</v>
      </c>
      <c r="AJ7">
        <f>AI7^2</f>
        <v>0.25</v>
      </c>
      <c r="AK7" s="16">
        <f>1-((6*AJ57)/(F8*(F8^2-1)))</f>
        <v>0.9757575757575757</v>
      </c>
      <c r="AN7" s="49" t="s">
        <v>54</v>
      </c>
      <c r="AO7" s="45">
        <v>0.5</v>
      </c>
      <c r="AP7" s="45">
        <v>0.25</v>
      </c>
      <c r="AQ7" s="45">
        <v>0.1</v>
      </c>
      <c r="AR7" s="45">
        <v>0.05</v>
      </c>
      <c r="AT7" s="2"/>
      <c r="AU7" s="2"/>
      <c r="AV7" s="2"/>
    </row>
    <row r="8" spans="1:44" ht="18" customHeight="1" thickBot="1">
      <c r="A8" s="26">
        <v>2</v>
      </c>
      <c r="B8" s="25">
        <v>4.6</v>
      </c>
      <c r="C8" s="25">
        <v>12.7</v>
      </c>
      <c r="E8" s="6" t="s">
        <v>4</v>
      </c>
      <c r="F8" s="28">
        <f>X57</f>
        <v>10</v>
      </c>
      <c r="H8" t="str">
        <f>IF(AND(G5=1,G6=1),"ОШИБКА: ЕДИНИЦА МОЖЕТ БЫТЬ ТОЛЬКО ОДНА",IF(AND(ISBLANK(G5),ISBLANK(G6)),"ОШИБКА: В ОДНОМ ИЗ ПОЛЕЙ ДОЛЖНА БЫТЬ ЕДИНИЦА"," "))</f>
        <v> </v>
      </c>
      <c r="X8" s="16">
        <f aca="true" t="shared" si="0" ref="X8:X56">IF(ISBLANK(B8),0,1)</f>
        <v>1</v>
      </c>
      <c r="Y8">
        <v>2</v>
      </c>
      <c r="Z8">
        <f aca="true" t="shared" si="1" ref="Z8:Z56">IF(ISBLANK(B8),0,IF($G$5=1,RANK(B8,B$7:B$56,1),RANK(B8,B$7:B$56,0)))</f>
        <v>1</v>
      </c>
      <c r="AA8">
        <f aca="true" t="shared" si="2" ref="AA8:AA56">IF(ISBLANK(B8),0,IF($G$5=1,RANK(B8,B$7:B$56,0),RANK(B8,B$7:B$56,1)))</f>
        <v>9</v>
      </c>
      <c r="AB8">
        <f aca="true" t="shared" si="3" ref="AB8:AB56">IF(ISBLANK(C8),0,IF($K$5=1,RANK(C8,C$7:C$56,1),RANK(C8,C$7:C$56,0)))</f>
        <v>2</v>
      </c>
      <c r="AD8">
        <f aca="true" t="shared" si="4" ref="AD8:AD56">IF(ISBLANK(B8),0,(X$57+1-Z8-AA8)/2)</f>
        <v>0.5</v>
      </c>
      <c r="AE8">
        <f aca="true" t="shared" si="5" ref="AE8:AE56">Z8+AD8</f>
        <v>1.5</v>
      </c>
      <c r="AF8">
        <f aca="true" t="shared" si="6" ref="AF8:AF56">IF(ISBLANK(C8),0,IF($K$5=1,RANK(C8,C$7:C$56,0),RANK(C8,C$7:C$56,1)))</f>
        <v>9</v>
      </c>
      <c r="AG8">
        <f aca="true" t="shared" si="7" ref="AG8:AG56">IF(ISBLANK(C8),0,(X$57+1-AB8-AF8)/2)</f>
        <v>0</v>
      </c>
      <c r="AH8">
        <f aca="true" t="shared" si="8" ref="AH8:AH56">AB8+AG8</f>
        <v>2</v>
      </c>
      <c r="AI8">
        <f aca="true" t="shared" si="9" ref="AI8:AI56">AE8-AH8</f>
        <v>-0.5</v>
      </c>
      <c r="AJ8">
        <f aca="true" t="shared" si="10" ref="AJ8:AJ56">AI8^2</f>
        <v>0.25</v>
      </c>
      <c r="AK8" s="16"/>
      <c r="AN8" s="46">
        <v>5</v>
      </c>
      <c r="AO8" s="47">
        <v>0.9</v>
      </c>
      <c r="AP8" s="46"/>
      <c r="AQ8" s="46"/>
      <c r="AR8" s="46"/>
    </row>
    <row r="9" spans="1:44" ht="15">
      <c r="A9" s="26">
        <v>3</v>
      </c>
      <c r="B9" s="25">
        <v>4.7</v>
      </c>
      <c r="C9" s="25">
        <v>13</v>
      </c>
      <c r="H9" t="str">
        <f>IF(AND(K5=1,K6=1),"ОШИБКА: ЕДИНИЦА МОЖЕТ БЫТЬ ТОЛЬКО ОДНА",IF(AND(ISBLANK(K5),ISBLANK(K6)),"ОШИБКА: В ОДНОМ ИЗ ПОЛЕЙ ДОЛЖНА БЫТЬ ЕДИНИЦА"," "))</f>
        <v> </v>
      </c>
      <c r="X9" s="16">
        <f t="shared" si="0"/>
        <v>1</v>
      </c>
      <c r="Y9">
        <v>3</v>
      </c>
      <c r="Z9">
        <f t="shared" si="1"/>
        <v>3</v>
      </c>
      <c r="AA9">
        <f t="shared" si="2"/>
        <v>8</v>
      </c>
      <c r="AB9">
        <f t="shared" si="3"/>
        <v>3</v>
      </c>
      <c r="AD9">
        <f t="shared" si="4"/>
        <v>0</v>
      </c>
      <c r="AE9">
        <f t="shared" si="5"/>
        <v>3</v>
      </c>
      <c r="AF9">
        <f t="shared" si="6"/>
        <v>8</v>
      </c>
      <c r="AG9">
        <f t="shared" si="7"/>
        <v>0</v>
      </c>
      <c r="AH9">
        <f t="shared" si="8"/>
        <v>3</v>
      </c>
      <c r="AI9">
        <f t="shared" si="9"/>
        <v>0</v>
      </c>
      <c r="AJ9">
        <f t="shared" si="10"/>
        <v>0</v>
      </c>
      <c r="AK9" s="16"/>
      <c r="AN9" s="46">
        <v>6</v>
      </c>
      <c r="AO9" s="47">
        <v>0.829</v>
      </c>
      <c r="AP9" s="47">
        <v>0.886</v>
      </c>
      <c r="AQ9" s="47">
        <v>0.943</v>
      </c>
      <c r="AR9" s="46"/>
    </row>
    <row r="10" spans="1:44" ht="15.75" customHeight="1">
      <c r="A10" s="26">
        <v>4</v>
      </c>
      <c r="B10" s="25">
        <v>4.8</v>
      </c>
      <c r="C10" s="25">
        <v>13.3</v>
      </c>
      <c r="E10" s="6"/>
      <c r="F10" s="18"/>
      <c r="X10" s="16">
        <f t="shared" si="0"/>
        <v>1</v>
      </c>
      <c r="Y10">
        <v>4</v>
      </c>
      <c r="Z10">
        <f t="shared" si="1"/>
        <v>4</v>
      </c>
      <c r="AA10">
        <f t="shared" si="2"/>
        <v>5</v>
      </c>
      <c r="AB10">
        <f t="shared" si="3"/>
        <v>6</v>
      </c>
      <c r="AD10">
        <f t="shared" si="4"/>
        <v>1</v>
      </c>
      <c r="AE10">
        <f t="shared" si="5"/>
        <v>5</v>
      </c>
      <c r="AF10">
        <f t="shared" si="6"/>
        <v>5</v>
      </c>
      <c r="AG10">
        <f t="shared" si="7"/>
        <v>0</v>
      </c>
      <c r="AH10">
        <f t="shared" si="8"/>
        <v>6</v>
      </c>
      <c r="AI10">
        <f t="shared" si="9"/>
        <v>-1</v>
      </c>
      <c r="AJ10">
        <f t="shared" si="10"/>
        <v>1</v>
      </c>
      <c r="AK10" s="16"/>
      <c r="AN10" s="46">
        <v>7</v>
      </c>
      <c r="AO10" s="47">
        <v>0.714</v>
      </c>
      <c r="AP10" s="47">
        <v>0.786</v>
      </c>
      <c r="AQ10" s="47">
        <v>0.893</v>
      </c>
      <c r="AR10" s="46"/>
    </row>
    <row r="11" spans="1:44" ht="15">
      <c r="A11" s="26">
        <v>5</v>
      </c>
      <c r="B11" s="25">
        <v>4.8</v>
      </c>
      <c r="C11" s="25">
        <v>13.1</v>
      </c>
      <c r="X11" s="16">
        <f t="shared" si="0"/>
        <v>1</v>
      </c>
      <c r="Y11">
        <v>5</v>
      </c>
      <c r="Z11">
        <f t="shared" si="1"/>
        <v>4</v>
      </c>
      <c r="AA11">
        <f t="shared" si="2"/>
        <v>5</v>
      </c>
      <c r="AB11">
        <f t="shared" si="3"/>
        <v>4</v>
      </c>
      <c r="AD11">
        <f t="shared" si="4"/>
        <v>1</v>
      </c>
      <c r="AE11">
        <f t="shared" si="5"/>
        <v>5</v>
      </c>
      <c r="AF11">
        <f t="shared" si="6"/>
        <v>7</v>
      </c>
      <c r="AG11">
        <f t="shared" si="7"/>
        <v>0</v>
      </c>
      <c r="AH11">
        <f t="shared" si="8"/>
        <v>4</v>
      </c>
      <c r="AI11">
        <f t="shared" si="9"/>
        <v>1</v>
      </c>
      <c r="AJ11">
        <f t="shared" si="10"/>
        <v>1</v>
      </c>
      <c r="AK11" s="16"/>
      <c r="AN11" s="46">
        <v>8</v>
      </c>
      <c r="AO11" s="47">
        <v>0.643</v>
      </c>
      <c r="AP11" s="47">
        <v>0.738</v>
      </c>
      <c r="AQ11" s="47">
        <v>0.833</v>
      </c>
      <c r="AR11" s="47">
        <v>0.881</v>
      </c>
    </row>
    <row r="12" spans="1:44" ht="15">
      <c r="A12" s="26">
        <v>6</v>
      </c>
      <c r="B12" s="25">
        <v>4.8</v>
      </c>
      <c r="C12" s="25">
        <v>13.2</v>
      </c>
      <c r="E12" s="10" t="s">
        <v>6</v>
      </c>
      <c r="X12" s="16">
        <f t="shared" si="0"/>
        <v>1</v>
      </c>
      <c r="Y12">
        <v>6</v>
      </c>
      <c r="Z12">
        <f t="shared" si="1"/>
        <v>4</v>
      </c>
      <c r="AA12">
        <f t="shared" si="2"/>
        <v>5</v>
      </c>
      <c r="AB12">
        <f t="shared" si="3"/>
        <v>5</v>
      </c>
      <c r="AD12">
        <f t="shared" si="4"/>
        <v>1</v>
      </c>
      <c r="AE12">
        <f t="shared" si="5"/>
        <v>5</v>
      </c>
      <c r="AF12">
        <f t="shared" si="6"/>
        <v>6</v>
      </c>
      <c r="AG12">
        <f t="shared" si="7"/>
        <v>0</v>
      </c>
      <c r="AH12">
        <f t="shared" si="8"/>
        <v>5</v>
      </c>
      <c r="AI12">
        <f t="shared" si="9"/>
        <v>0</v>
      </c>
      <c r="AJ12">
        <f t="shared" si="10"/>
        <v>0</v>
      </c>
      <c r="AK12" s="16"/>
      <c r="AN12" s="46">
        <v>9</v>
      </c>
      <c r="AO12" s="47">
        <v>0.6</v>
      </c>
      <c r="AP12" s="47">
        <v>0.683</v>
      </c>
      <c r="AQ12" s="47">
        <v>0.783</v>
      </c>
      <c r="AR12" s="47">
        <v>0.833</v>
      </c>
    </row>
    <row r="13" spans="1:44" ht="15">
      <c r="A13" s="26">
        <v>7</v>
      </c>
      <c r="B13" s="25">
        <v>4.9</v>
      </c>
      <c r="C13" s="25">
        <v>13.5</v>
      </c>
      <c r="E13" s="9" t="s">
        <v>7</v>
      </c>
      <c r="X13" s="16">
        <f t="shared" si="0"/>
        <v>1</v>
      </c>
      <c r="Y13">
        <v>7</v>
      </c>
      <c r="Z13">
        <f t="shared" si="1"/>
        <v>7</v>
      </c>
      <c r="AA13">
        <f t="shared" si="2"/>
        <v>2</v>
      </c>
      <c r="AB13">
        <f t="shared" si="3"/>
        <v>7</v>
      </c>
      <c r="AD13">
        <f t="shared" si="4"/>
        <v>1</v>
      </c>
      <c r="AE13">
        <f t="shared" si="5"/>
        <v>8</v>
      </c>
      <c r="AF13">
        <f t="shared" si="6"/>
        <v>3</v>
      </c>
      <c r="AG13">
        <f t="shared" si="7"/>
        <v>0.5</v>
      </c>
      <c r="AH13">
        <f t="shared" si="8"/>
        <v>7.5</v>
      </c>
      <c r="AI13">
        <f t="shared" si="9"/>
        <v>0.5</v>
      </c>
      <c r="AJ13">
        <f t="shared" si="10"/>
        <v>0.25</v>
      </c>
      <c r="AK13" s="16"/>
      <c r="AN13" s="46">
        <v>10</v>
      </c>
      <c r="AO13" s="47">
        <v>0.564</v>
      </c>
      <c r="AP13" s="47">
        <v>0.648</v>
      </c>
      <c r="AQ13" s="47">
        <v>0.745</v>
      </c>
      <c r="AR13" s="47">
        <v>0.794</v>
      </c>
    </row>
    <row r="14" spans="1:44" ht="15">
      <c r="A14" s="26">
        <v>8</v>
      </c>
      <c r="B14" s="25">
        <v>4.9</v>
      </c>
      <c r="C14" s="25">
        <v>13.5</v>
      </c>
      <c r="E14">
        <v>0.5</v>
      </c>
      <c r="F14">
        <v>0.25</v>
      </c>
      <c r="G14">
        <v>0.1</v>
      </c>
      <c r="H14">
        <v>0.05</v>
      </c>
      <c r="X14" s="16">
        <f t="shared" si="0"/>
        <v>1</v>
      </c>
      <c r="Y14">
        <v>8</v>
      </c>
      <c r="Z14">
        <f t="shared" si="1"/>
        <v>7</v>
      </c>
      <c r="AA14">
        <f t="shared" si="2"/>
        <v>2</v>
      </c>
      <c r="AB14">
        <f t="shared" si="3"/>
        <v>7</v>
      </c>
      <c r="AD14">
        <f t="shared" si="4"/>
        <v>1</v>
      </c>
      <c r="AE14">
        <f t="shared" si="5"/>
        <v>8</v>
      </c>
      <c r="AF14">
        <f t="shared" si="6"/>
        <v>3</v>
      </c>
      <c r="AG14">
        <f t="shared" si="7"/>
        <v>0.5</v>
      </c>
      <c r="AH14">
        <f t="shared" si="8"/>
        <v>7.5</v>
      </c>
      <c r="AI14">
        <f t="shared" si="9"/>
        <v>0.5</v>
      </c>
      <c r="AJ14">
        <f t="shared" si="10"/>
        <v>0.25</v>
      </c>
      <c r="AK14" s="16"/>
      <c r="AN14" s="46">
        <v>11</v>
      </c>
      <c r="AO14" s="47">
        <v>0.523</v>
      </c>
      <c r="AP14" s="47">
        <v>0.623</v>
      </c>
      <c r="AQ14" s="47">
        <v>0.736</v>
      </c>
      <c r="AR14" s="47">
        <v>0.818</v>
      </c>
    </row>
    <row r="15" spans="1:44" ht="15">
      <c r="A15" s="26">
        <v>9</v>
      </c>
      <c r="B15" s="25">
        <v>4.9</v>
      </c>
      <c r="C15" s="25">
        <v>13.6</v>
      </c>
      <c r="E15">
        <f>VLOOKUP($F$8,$AN$8:$AR$33,2)</f>
        <v>0.564</v>
      </c>
      <c r="F15">
        <f>VLOOKUP($F$8,$AN$8:$AR$33,3)</f>
        <v>0.648</v>
      </c>
      <c r="G15">
        <f>VLOOKUP($F$8,$AN$8:$AR$33,4)</f>
        <v>0.745</v>
      </c>
      <c r="H15">
        <f>VLOOKUP($F$8,$AN$8:$AR$33,5)</f>
        <v>0.794</v>
      </c>
      <c r="X15" s="16">
        <f t="shared" si="0"/>
        <v>1</v>
      </c>
      <c r="Y15">
        <v>9</v>
      </c>
      <c r="Z15">
        <f t="shared" si="1"/>
        <v>7</v>
      </c>
      <c r="AA15">
        <f t="shared" si="2"/>
        <v>2</v>
      </c>
      <c r="AB15">
        <f t="shared" si="3"/>
        <v>9</v>
      </c>
      <c r="AD15">
        <f t="shared" si="4"/>
        <v>1</v>
      </c>
      <c r="AE15">
        <f t="shared" si="5"/>
        <v>8</v>
      </c>
      <c r="AF15">
        <f t="shared" si="6"/>
        <v>2</v>
      </c>
      <c r="AG15">
        <f t="shared" si="7"/>
        <v>0</v>
      </c>
      <c r="AH15">
        <f t="shared" si="8"/>
        <v>9</v>
      </c>
      <c r="AI15">
        <f t="shared" si="9"/>
        <v>-1</v>
      </c>
      <c r="AJ15">
        <f t="shared" si="10"/>
        <v>1</v>
      </c>
      <c r="AK15" s="16"/>
      <c r="AN15" s="46">
        <v>12</v>
      </c>
      <c r="AO15" s="47">
        <v>0.497</v>
      </c>
      <c r="AP15" s="47">
        <v>0.591</v>
      </c>
      <c r="AQ15" s="47">
        <v>0.703</v>
      </c>
      <c r="AR15" s="47">
        <v>0.78</v>
      </c>
    </row>
    <row r="16" spans="1:44" ht="15">
      <c r="A16" s="26">
        <v>10</v>
      </c>
      <c r="B16" s="25">
        <v>5</v>
      </c>
      <c r="C16" s="25">
        <v>13.7</v>
      </c>
      <c r="X16" s="16">
        <f t="shared" si="0"/>
        <v>1</v>
      </c>
      <c r="Y16">
        <v>10</v>
      </c>
      <c r="Z16">
        <f t="shared" si="1"/>
        <v>10</v>
      </c>
      <c r="AA16">
        <f t="shared" si="2"/>
        <v>1</v>
      </c>
      <c r="AB16">
        <f t="shared" si="3"/>
        <v>10</v>
      </c>
      <c r="AD16">
        <f t="shared" si="4"/>
        <v>0</v>
      </c>
      <c r="AE16">
        <f t="shared" si="5"/>
        <v>10</v>
      </c>
      <c r="AF16">
        <f t="shared" si="6"/>
        <v>1</v>
      </c>
      <c r="AG16">
        <f t="shared" si="7"/>
        <v>0</v>
      </c>
      <c r="AH16">
        <f t="shared" si="8"/>
        <v>10</v>
      </c>
      <c r="AI16">
        <f t="shared" si="9"/>
        <v>0</v>
      </c>
      <c r="AJ16">
        <f t="shared" si="10"/>
        <v>0</v>
      </c>
      <c r="AK16" s="16"/>
      <c r="AN16" s="46">
        <v>13</v>
      </c>
      <c r="AO16" s="47">
        <v>0.475</v>
      </c>
      <c r="AP16" s="47">
        <v>0.566</v>
      </c>
      <c r="AQ16" s="47">
        <v>0.673</v>
      </c>
      <c r="AR16" s="47">
        <v>0.745</v>
      </c>
    </row>
    <row r="17" spans="1:44" ht="19.5" thickBot="1">
      <c r="A17" s="26">
        <v>11</v>
      </c>
      <c r="B17" s="25"/>
      <c r="C17" s="25"/>
      <c r="F17" s="38" t="s">
        <v>64</v>
      </c>
      <c r="X17" s="16">
        <f t="shared" si="0"/>
        <v>0</v>
      </c>
      <c r="Y17">
        <v>11</v>
      </c>
      <c r="Z17">
        <f t="shared" si="1"/>
        <v>0</v>
      </c>
      <c r="AA17">
        <f t="shared" si="2"/>
        <v>0</v>
      </c>
      <c r="AB17">
        <f t="shared" si="3"/>
        <v>0</v>
      </c>
      <c r="AD17">
        <f t="shared" si="4"/>
        <v>0</v>
      </c>
      <c r="AE17">
        <f t="shared" si="5"/>
        <v>0</v>
      </c>
      <c r="AF17">
        <f t="shared" si="6"/>
        <v>0</v>
      </c>
      <c r="AG17">
        <f t="shared" si="7"/>
        <v>0</v>
      </c>
      <c r="AH17">
        <f t="shared" si="8"/>
        <v>0</v>
      </c>
      <c r="AI17">
        <f t="shared" si="9"/>
        <v>0</v>
      </c>
      <c r="AJ17">
        <f t="shared" si="10"/>
        <v>0</v>
      </c>
      <c r="AK17" s="16"/>
      <c r="AN17" s="46">
        <v>14</v>
      </c>
      <c r="AO17" s="47">
        <v>0.457</v>
      </c>
      <c r="AP17" s="47">
        <v>0.545</v>
      </c>
      <c r="AQ17" s="47">
        <v>0.646</v>
      </c>
      <c r="AR17" s="47">
        <v>0.716</v>
      </c>
    </row>
    <row r="18" spans="1:44" ht="21.75" thickBot="1">
      <c r="A18" s="26">
        <v>12</v>
      </c>
      <c r="B18" s="25"/>
      <c r="C18" s="25"/>
      <c r="F18" s="37" t="s">
        <v>84</v>
      </c>
      <c r="G18" s="44">
        <f>AK7</f>
        <v>0.9757575757575757</v>
      </c>
      <c r="X18" s="16">
        <f t="shared" si="0"/>
        <v>0</v>
      </c>
      <c r="Y18">
        <v>12</v>
      </c>
      <c r="Z18">
        <f t="shared" si="1"/>
        <v>0</v>
      </c>
      <c r="AA18">
        <f t="shared" si="2"/>
        <v>0</v>
      </c>
      <c r="AB18">
        <f t="shared" si="3"/>
        <v>0</v>
      </c>
      <c r="AD18">
        <f t="shared" si="4"/>
        <v>0</v>
      </c>
      <c r="AE18">
        <f t="shared" si="5"/>
        <v>0</v>
      </c>
      <c r="AF18">
        <f t="shared" si="6"/>
        <v>0</v>
      </c>
      <c r="AG18">
        <f t="shared" si="7"/>
        <v>0</v>
      </c>
      <c r="AH18">
        <f t="shared" si="8"/>
        <v>0</v>
      </c>
      <c r="AI18">
        <f t="shared" si="9"/>
        <v>0</v>
      </c>
      <c r="AJ18">
        <f t="shared" si="10"/>
        <v>0</v>
      </c>
      <c r="AK18" s="16"/>
      <c r="AN18" s="46">
        <v>15</v>
      </c>
      <c r="AO18" s="47">
        <v>0.441</v>
      </c>
      <c r="AP18" s="47">
        <v>0.525</v>
      </c>
      <c r="AQ18" s="47">
        <v>0.623</v>
      </c>
      <c r="AR18" s="47">
        <v>0.689</v>
      </c>
    </row>
    <row r="19" spans="1:44" ht="15">
      <c r="A19" s="26">
        <v>13</v>
      </c>
      <c r="B19" s="25"/>
      <c r="C19" s="25"/>
      <c r="X19" s="16">
        <f t="shared" si="0"/>
        <v>0</v>
      </c>
      <c r="Y19">
        <v>13</v>
      </c>
      <c r="Z19">
        <f t="shared" si="1"/>
        <v>0</v>
      </c>
      <c r="AA19">
        <f t="shared" si="2"/>
        <v>0</v>
      </c>
      <c r="AB19">
        <f t="shared" si="3"/>
        <v>0</v>
      </c>
      <c r="AD19">
        <f t="shared" si="4"/>
        <v>0</v>
      </c>
      <c r="AE19">
        <f t="shared" si="5"/>
        <v>0</v>
      </c>
      <c r="AF19">
        <f t="shared" si="6"/>
        <v>0</v>
      </c>
      <c r="AG19">
        <f t="shared" si="7"/>
        <v>0</v>
      </c>
      <c r="AH19">
        <f t="shared" si="8"/>
        <v>0</v>
      </c>
      <c r="AI19">
        <f t="shared" si="9"/>
        <v>0</v>
      </c>
      <c r="AJ19">
        <f t="shared" si="10"/>
        <v>0</v>
      </c>
      <c r="AK19" s="16"/>
      <c r="AN19" s="46">
        <v>16</v>
      </c>
      <c r="AO19" s="47">
        <v>0.425</v>
      </c>
      <c r="AP19" s="47">
        <v>0.507</v>
      </c>
      <c r="AQ19" s="47">
        <v>0.601</v>
      </c>
      <c r="AR19" s="47">
        <v>0.666</v>
      </c>
    </row>
    <row r="20" spans="1:44" ht="19.5" thickBot="1">
      <c r="A20" s="26">
        <v>14</v>
      </c>
      <c r="B20" s="25"/>
      <c r="C20" s="25"/>
      <c r="F20" s="38" t="s">
        <v>66</v>
      </c>
      <c r="X20" s="16">
        <f t="shared" si="0"/>
        <v>0</v>
      </c>
      <c r="Y20">
        <v>14</v>
      </c>
      <c r="Z20">
        <f t="shared" si="1"/>
        <v>0</v>
      </c>
      <c r="AA20">
        <f t="shared" si="2"/>
        <v>0</v>
      </c>
      <c r="AB20">
        <f t="shared" si="3"/>
        <v>0</v>
      </c>
      <c r="AD20">
        <f t="shared" si="4"/>
        <v>0</v>
      </c>
      <c r="AE20">
        <f t="shared" si="5"/>
        <v>0</v>
      </c>
      <c r="AF20">
        <f t="shared" si="6"/>
        <v>0</v>
      </c>
      <c r="AG20">
        <f t="shared" si="7"/>
        <v>0</v>
      </c>
      <c r="AH20">
        <f t="shared" si="8"/>
        <v>0</v>
      </c>
      <c r="AI20">
        <f t="shared" si="9"/>
        <v>0</v>
      </c>
      <c r="AJ20">
        <f t="shared" si="10"/>
        <v>0</v>
      </c>
      <c r="AK20" s="16"/>
      <c r="AN20" s="46">
        <v>17</v>
      </c>
      <c r="AO20" s="48">
        <v>0.412</v>
      </c>
      <c r="AP20" s="48">
        <v>0.49</v>
      </c>
      <c r="AQ20" s="48">
        <v>0.582</v>
      </c>
      <c r="AR20" s="48">
        <v>0.645</v>
      </c>
    </row>
    <row r="21" spans="1:44" ht="21.75" thickBot="1">
      <c r="A21" s="26">
        <v>15</v>
      </c>
      <c r="B21" s="25"/>
      <c r="C21" s="25"/>
      <c r="F21" s="40" t="s">
        <v>67</v>
      </c>
      <c r="G21" s="41">
        <f>G18^2</f>
        <v>0.9521028466483011</v>
      </c>
      <c r="X21" s="16">
        <f t="shared" si="0"/>
        <v>0</v>
      </c>
      <c r="Y21">
        <v>15</v>
      </c>
      <c r="Z21">
        <f t="shared" si="1"/>
        <v>0</v>
      </c>
      <c r="AA21">
        <f t="shared" si="2"/>
        <v>0</v>
      </c>
      <c r="AB21">
        <f t="shared" si="3"/>
        <v>0</v>
      </c>
      <c r="AD21">
        <f t="shared" si="4"/>
        <v>0</v>
      </c>
      <c r="AE21">
        <f t="shared" si="5"/>
        <v>0</v>
      </c>
      <c r="AF21">
        <f t="shared" si="6"/>
        <v>0</v>
      </c>
      <c r="AG21">
        <f t="shared" si="7"/>
        <v>0</v>
      </c>
      <c r="AH21">
        <f t="shared" si="8"/>
        <v>0</v>
      </c>
      <c r="AI21">
        <f t="shared" si="9"/>
        <v>0</v>
      </c>
      <c r="AJ21">
        <f t="shared" si="10"/>
        <v>0</v>
      </c>
      <c r="AK21" s="16"/>
      <c r="AN21" s="47">
        <v>18</v>
      </c>
      <c r="AO21" s="47">
        <v>0.399</v>
      </c>
      <c r="AP21" s="47">
        <v>0.476</v>
      </c>
      <c r="AQ21" s="47">
        <v>0.564</v>
      </c>
      <c r="AR21" s="47">
        <v>0.625</v>
      </c>
    </row>
    <row r="22" spans="1:44" ht="15">
      <c r="A22" s="26">
        <v>16</v>
      </c>
      <c r="B22" s="25"/>
      <c r="C22" s="25"/>
      <c r="E22" t="s">
        <v>69</v>
      </c>
      <c r="F22" t="str">
        <f>IF(G18&gt;=H15,"значения Xi и Yi находятся в линейной зависимости на уровне значимости 0,05",IF(G18&gt;=G15,"значения Xi и Yi находятся в линейной зависимости на уровне значимости 0,1",IF(G18&gt;=F15,"значения Xi и Yi находятся в линейной зависимости на уровне значимости 0,25","Между значениями Xi и Yi линейной зависимости не наблюдается")))</f>
        <v>значения Xi и Yi находятся в линейной зависимости на уровне значимости 0,05</v>
      </c>
      <c r="X22" s="16">
        <f t="shared" si="0"/>
        <v>0</v>
      </c>
      <c r="Y22">
        <v>16</v>
      </c>
      <c r="Z22">
        <f t="shared" si="1"/>
        <v>0</v>
      </c>
      <c r="AA22">
        <f t="shared" si="2"/>
        <v>0</v>
      </c>
      <c r="AB22">
        <f t="shared" si="3"/>
        <v>0</v>
      </c>
      <c r="AD22">
        <f t="shared" si="4"/>
        <v>0</v>
      </c>
      <c r="AE22">
        <f t="shared" si="5"/>
        <v>0</v>
      </c>
      <c r="AF22">
        <f t="shared" si="6"/>
        <v>0</v>
      </c>
      <c r="AG22">
        <f t="shared" si="7"/>
        <v>0</v>
      </c>
      <c r="AH22">
        <f t="shared" si="8"/>
        <v>0</v>
      </c>
      <c r="AI22">
        <f t="shared" si="9"/>
        <v>0</v>
      </c>
      <c r="AJ22">
        <f t="shared" si="10"/>
        <v>0</v>
      </c>
      <c r="AK22" s="16"/>
      <c r="AN22" s="47">
        <v>19</v>
      </c>
      <c r="AO22" s="47">
        <v>0.388</v>
      </c>
      <c r="AP22" s="47">
        <v>0.462</v>
      </c>
      <c r="AQ22" s="47">
        <v>0.549</v>
      </c>
      <c r="AR22" s="47">
        <v>0.608</v>
      </c>
    </row>
    <row r="23" spans="1:44" ht="15">
      <c r="A23" s="26">
        <v>17</v>
      </c>
      <c r="B23" s="25"/>
      <c r="C23" s="25"/>
      <c r="X23" s="16">
        <f t="shared" si="0"/>
        <v>0</v>
      </c>
      <c r="Y23">
        <v>17</v>
      </c>
      <c r="Z23">
        <f t="shared" si="1"/>
        <v>0</v>
      </c>
      <c r="AA23">
        <f t="shared" si="2"/>
        <v>0</v>
      </c>
      <c r="AB23">
        <f t="shared" si="3"/>
        <v>0</v>
      </c>
      <c r="AD23">
        <f t="shared" si="4"/>
        <v>0</v>
      </c>
      <c r="AE23">
        <f t="shared" si="5"/>
        <v>0</v>
      </c>
      <c r="AF23">
        <f t="shared" si="6"/>
        <v>0</v>
      </c>
      <c r="AG23">
        <f t="shared" si="7"/>
        <v>0</v>
      </c>
      <c r="AH23">
        <f t="shared" si="8"/>
        <v>0</v>
      </c>
      <c r="AI23">
        <f t="shared" si="9"/>
        <v>0</v>
      </c>
      <c r="AJ23">
        <f t="shared" si="10"/>
        <v>0</v>
      </c>
      <c r="AK23" s="16"/>
      <c r="AN23" s="47">
        <v>20</v>
      </c>
      <c r="AO23" s="47">
        <v>0.377</v>
      </c>
      <c r="AP23" s="47">
        <v>0.45</v>
      </c>
      <c r="AQ23" s="47">
        <v>0.534</v>
      </c>
      <c r="AR23" s="47">
        <v>0.591</v>
      </c>
    </row>
    <row r="24" spans="1:44" ht="15">
      <c r="A24" s="26">
        <v>18</v>
      </c>
      <c r="B24" s="25"/>
      <c r="C24" s="25"/>
      <c r="X24" s="16">
        <f t="shared" si="0"/>
        <v>0</v>
      </c>
      <c r="Y24">
        <v>18</v>
      </c>
      <c r="Z24">
        <f t="shared" si="1"/>
        <v>0</v>
      </c>
      <c r="AA24">
        <f t="shared" si="2"/>
        <v>0</v>
      </c>
      <c r="AB24">
        <f t="shared" si="3"/>
        <v>0</v>
      </c>
      <c r="AD24">
        <f t="shared" si="4"/>
        <v>0</v>
      </c>
      <c r="AE24">
        <f t="shared" si="5"/>
        <v>0</v>
      </c>
      <c r="AF24">
        <f t="shared" si="6"/>
        <v>0</v>
      </c>
      <c r="AG24">
        <f t="shared" si="7"/>
        <v>0</v>
      </c>
      <c r="AH24">
        <f t="shared" si="8"/>
        <v>0</v>
      </c>
      <c r="AI24">
        <f t="shared" si="9"/>
        <v>0</v>
      </c>
      <c r="AJ24">
        <f t="shared" si="10"/>
        <v>0</v>
      </c>
      <c r="AK24" s="16"/>
      <c r="AN24" s="47">
        <v>21</v>
      </c>
      <c r="AO24" s="47">
        <v>0.368</v>
      </c>
      <c r="AP24" s="47">
        <v>0.438</v>
      </c>
      <c r="AQ24" s="47">
        <v>0.521</v>
      </c>
      <c r="AR24" s="47">
        <v>0.576</v>
      </c>
    </row>
    <row r="25" spans="1:44" ht="15">
      <c r="A25" s="26">
        <v>19</v>
      </c>
      <c r="B25" s="25"/>
      <c r="C25" s="25"/>
      <c r="E25" t="s">
        <v>70</v>
      </c>
      <c r="X25" s="16">
        <f t="shared" si="0"/>
        <v>0</v>
      </c>
      <c r="Y25">
        <v>19</v>
      </c>
      <c r="Z25">
        <f t="shared" si="1"/>
        <v>0</v>
      </c>
      <c r="AA25">
        <f t="shared" si="2"/>
        <v>0</v>
      </c>
      <c r="AB25">
        <f t="shared" si="3"/>
        <v>0</v>
      </c>
      <c r="AD25">
        <f t="shared" si="4"/>
        <v>0</v>
      </c>
      <c r="AE25">
        <f t="shared" si="5"/>
        <v>0</v>
      </c>
      <c r="AF25">
        <f t="shared" si="6"/>
        <v>0</v>
      </c>
      <c r="AG25">
        <f t="shared" si="7"/>
        <v>0</v>
      </c>
      <c r="AH25">
        <f t="shared" si="8"/>
        <v>0</v>
      </c>
      <c r="AI25">
        <f t="shared" si="9"/>
        <v>0</v>
      </c>
      <c r="AJ25">
        <f t="shared" si="10"/>
        <v>0</v>
      </c>
      <c r="AK25" s="16"/>
      <c r="AN25" s="47">
        <v>22</v>
      </c>
      <c r="AO25" s="47">
        <v>0.359</v>
      </c>
      <c r="AP25" s="47">
        <v>0.428</v>
      </c>
      <c r="AQ25" s="47">
        <v>0.508</v>
      </c>
      <c r="AR25" s="47">
        <v>0.562</v>
      </c>
    </row>
    <row r="26" spans="1:44" ht="15">
      <c r="A26" s="26">
        <v>20</v>
      </c>
      <c r="B26" s="25"/>
      <c r="C26" s="25"/>
      <c r="E26" t="s">
        <v>71</v>
      </c>
      <c r="X26" s="16">
        <f t="shared" si="0"/>
        <v>0</v>
      </c>
      <c r="Y26">
        <v>20</v>
      </c>
      <c r="Z26">
        <f t="shared" si="1"/>
        <v>0</v>
      </c>
      <c r="AA26">
        <f t="shared" si="2"/>
        <v>0</v>
      </c>
      <c r="AB26">
        <f t="shared" si="3"/>
        <v>0</v>
      </c>
      <c r="AD26">
        <f t="shared" si="4"/>
        <v>0</v>
      </c>
      <c r="AE26">
        <f t="shared" si="5"/>
        <v>0</v>
      </c>
      <c r="AF26">
        <f t="shared" si="6"/>
        <v>0</v>
      </c>
      <c r="AG26">
        <f t="shared" si="7"/>
        <v>0</v>
      </c>
      <c r="AH26">
        <f t="shared" si="8"/>
        <v>0</v>
      </c>
      <c r="AI26">
        <f t="shared" si="9"/>
        <v>0</v>
      </c>
      <c r="AJ26">
        <f t="shared" si="10"/>
        <v>0</v>
      </c>
      <c r="AK26" s="16"/>
      <c r="AN26" s="47">
        <v>23</v>
      </c>
      <c r="AO26" s="47">
        <v>0.351</v>
      </c>
      <c r="AP26" s="47">
        <v>0.418</v>
      </c>
      <c r="AQ26" s="47">
        <v>0.496</v>
      </c>
      <c r="AR26" s="47">
        <v>0.549</v>
      </c>
    </row>
    <row r="27" spans="1:44" ht="15">
      <c r="A27" s="26">
        <v>21</v>
      </c>
      <c r="B27" s="25"/>
      <c r="C27" s="25"/>
      <c r="E27" t="s">
        <v>72</v>
      </c>
      <c r="X27" s="16">
        <f t="shared" si="0"/>
        <v>0</v>
      </c>
      <c r="Y27">
        <v>21</v>
      </c>
      <c r="Z27">
        <f t="shared" si="1"/>
        <v>0</v>
      </c>
      <c r="AA27">
        <f t="shared" si="2"/>
        <v>0</v>
      </c>
      <c r="AB27">
        <f t="shared" si="3"/>
        <v>0</v>
      </c>
      <c r="AD27">
        <f t="shared" si="4"/>
        <v>0</v>
      </c>
      <c r="AE27">
        <f t="shared" si="5"/>
        <v>0</v>
      </c>
      <c r="AF27">
        <f t="shared" si="6"/>
        <v>0</v>
      </c>
      <c r="AG27">
        <f t="shared" si="7"/>
        <v>0</v>
      </c>
      <c r="AH27">
        <f t="shared" si="8"/>
        <v>0</v>
      </c>
      <c r="AI27">
        <f t="shared" si="9"/>
        <v>0</v>
      </c>
      <c r="AJ27">
        <f t="shared" si="10"/>
        <v>0</v>
      </c>
      <c r="AK27" s="16"/>
      <c r="AN27" s="47">
        <v>24</v>
      </c>
      <c r="AO27" s="47">
        <v>0.343</v>
      </c>
      <c r="AP27" s="47">
        <v>0.409</v>
      </c>
      <c r="AQ27" s="47">
        <v>0.485</v>
      </c>
      <c r="AR27" s="47">
        <v>0.537</v>
      </c>
    </row>
    <row r="28" spans="1:44" ht="15">
      <c r="A28" s="26">
        <v>22</v>
      </c>
      <c r="B28" s="25"/>
      <c r="C28" s="25"/>
      <c r="E28" t="s">
        <v>73</v>
      </c>
      <c r="X28" s="16">
        <f t="shared" si="0"/>
        <v>0</v>
      </c>
      <c r="Y28">
        <v>22</v>
      </c>
      <c r="Z28">
        <f t="shared" si="1"/>
        <v>0</v>
      </c>
      <c r="AA28">
        <f t="shared" si="2"/>
        <v>0</v>
      </c>
      <c r="AB28">
        <f t="shared" si="3"/>
        <v>0</v>
      </c>
      <c r="AD28">
        <f t="shared" si="4"/>
        <v>0</v>
      </c>
      <c r="AE28">
        <f t="shared" si="5"/>
        <v>0</v>
      </c>
      <c r="AF28">
        <f t="shared" si="6"/>
        <v>0</v>
      </c>
      <c r="AG28">
        <f t="shared" si="7"/>
        <v>0</v>
      </c>
      <c r="AH28">
        <f t="shared" si="8"/>
        <v>0</v>
      </c>
      <c r="AI28">
        <f t="shared" si="9"/>
        <v>0</v>
      </c>
      <c r="AJ28">
        <f t="shared" si="10"/>
        <v>0</v>
      </c>
      <c r="AK28" s="16"/>
      <c r="AN28" s="47">
        <v>25</v>
      </c>
      <c r="AO28" s="47">
        <v>0.336</v>
      </c>
      <c r="AP28" s="47">
        <v>0.4</v>
      </c>
      <c r="AQ28" s="47">
        <v>0.475</v>
      </c>
      <c r="AR28" s="47">
        <v>0.526</v>
      </c>
    </row>
    <row r="29" spans="1:44" ht="15">
      <c r="A29" s="26">
        <v>23</v>
      </c>
      <c r="B29" s="25"/>
      <c r="C29" s="25"/>
      <c r="E29" t="s">
        <v>74</v>
      </c>
      <c r="X29" s="16">
        <f t="shared" si="0"/>
        <v>0</v>
      </c>
      <c r="Y29">
        <v>23</v>
      </c>
      <c r="Z29">
        <f t="shared" si="1"/>
        <v>0</v>
      </c>
      <c r="AA29">
        <f t="shared" si="2"/>
        <v>0</v>
      </c>
      <c r="AB29">
        <f t="shared" si="3"/>
        <v>0</v>
      </c>
      <c r="AD29">
        <f t="shared" si="4"/>
        <v>0</v>
      </c>
      <c r="AE29">
        <f t="shared" si="5"/>
        <v>0</v>
      </c>
      <c r="AF29">
        <f t="shared" si="6"/>
        <v>0</v>
      </c>
      <c r="AG29">
        <f t="shared" si="7"/>
        <v>0</v>
      </c>
      <c r="AH29">
        <f t="shared" si="8"/>
        <v>0</v>
      </c>
      <c r="AI29">
        <f t="shared" si="9"/>
        <v>0</v>
      </c>
      <c r="AJ29">
        <f t="shared" si="10"/>
        <v>0</v>
      </c>
      <c r="AK29" s="16"/>
      <c r="AN29" s="47">
        <v>26</v>
      </c>
      <c r="AO29" s="47">
        <v>0.329</v>
      </c>
      <c r="AP29" s="47">
        <v>0.392</v>
      </c>
      <c r="AQ29" s="47">
        <v>0.465</v>
      </c>
      <c r="AR29" s="47">
        <v>0.515</v>
      </c>
    </row>
    <row r="30" spans="1:44" ht="15">
      <c r="A30" s="26">
        <v>24</v>
      </c>
      <c r="B30" s="25"/>
      <c r="C30" s="25"/>
      <c r="X30" s="16">
        <f t="shared" si="0"/>
        <v>0</v>
      </c>
      <c r="Y30">
        <v>24</v>
      </c>
      <c r="Z30">
        <f t="shared" si="1"/>
        <v>0</v>
      </c>
      <c r="AA30">
        <f t="shared" si="2"/>
        <v>0</v>
      </c>
      <c r="AB30">
        <f t="shared" si="3"/>
        <v>0</v>
      </c>
      <c r="AD30">
        <f t="shared" si="4"/>
        <v>0</v>
      </c>
      <c r="AE30">
        <f t="shared" si="5"/>
        <v>0</v>
      </c>
      <c r="AF30">
        <f t="shared" si="6"/>
        <v>0</v>
      </c>
      <c r="AG30">
        <f t="shared" si="7"/>
        <v>0</v>
      </c>
      <c r="AH30">
        <f t="shared" si="8"/>
        <v>0</v>
      </c>
      <c r="AI30">
        <f t="shared" si="9"/>
        <v>0</v>
      </c>
      <c r="AJ30">
        <f t="shared" si="10"/>
        <v>0</v>
      </c>
      <c r="AK30" s="16"/>
      <c r="AN30" s="47">
        <v>27</v>
      </c>
      <c r="AO30" s="47">
        <v>0.323</v>
      </c>
      <c r="AP30" s="47">
        <v>0.385</v>
      </c>
      <c r="AQ30" s="47">
        <v>0.456</v>
      </c>
      <c r="AR30" s="47">
        <v>0.505</v>
      </c>
    </row>
    <row r="31" spans="1:44" ht="15">
      <c r="A31" s="26">
        <v>25</v>
      </c>
      <c r="B31" s="25"/>
      <c r="C31" s="25"/>
      <c r="X31" s="16">
        <f t="shared" si="0"/>
        <v>0</v>
      </c>
      <c r="Y31">
        <v>25</v>
      </c>
      <c r="Z31">
        <f t="shared" si="1"/>
        <v>0</v>
      </c>
      <c r="AA31">
        <f t="shared" si="2"/>
        <v>0</v>
      </c>
      <c r="AB31">
        <f t="shared" si="3"/>
        <v>0</v>
      </c>
      <c r="AD31">
        <f t="shared" si="4"/>
        <v>0</v>
      </c>
      <c r="AE31">
        <f t="shared" si="5"/>
        <v>0</v>
      </c>
      <c r="AF31">
        <f t="shared" si="6"/>
        <v>0</v>
      </c>
      <c r="AG31">
        <f t="shared" si="7"/>
        <v>0</v>
      </c>
      <c r="AH31">
        <f t="shared" si="8"/>
        <v>0</v>
      </c>
      <c r="AI31">
        <f t="shared" si="9"/>
        <v>0</v>
      </c>
      <c r="AJ31">
        <f t="shared" si="10"/>
        <v>0</v>
      </c>
      <c r="AK31" s="16"/>
      <c r="AN31" s="47">
        <v>28</v>
      </c>
      <c r="AO31" s="47">
        <v>0.317</v>
      </c>
      <c r="AP31" s="47">
        <v>0.377</v>
      </c>
      <c r="AQ31" s="47">
        <v>0.448</v>
      </c>
      <c r="AR31" s="47">
        <v>0.496</v>
      </c>
    </row>
    <row r="32" spans="1:44" ht="15">
      <c r="A32" s="26">
        <v>26</v>
      </c>
      <c r="B32" s="25"/>
      <c r="C32" s="25"/>
      <c r="X32" s="16">
        <f t="shared" si="0"/>
        <v>0</v>
      </c>
      <c r="Y32">
        <v>26</v>
      </c>
      <c r="Z32">
        <f t="shared" si="1"/>
        <v>0</v>
      </c>
      <c r="AA32">
        <f t="shared" si="2"/>
        <v>0</v>
      </c>
      <c r="AB32">
        <f t="shared" si="3"/>
        <v>0</v>
      </c>
      <c r="AD32">
        <f t="shared" si="4"/>
        <v>0</v>
      </c>
      <c r="AE32">
        <f t="shared" si="5"/>
        <v>0</v>
      </c>
      <c r="AF32">
        <f t="shared" si="6"/>
        <v>0</v>
      </c>
      <c r="AG32">
        <f t="shared" si="7"/>
        <v>0</v>
      </c>
      <c r="AH32">
        <f t="shared" si="8"/>
        <v>0</v>
      </c>
      <c r="AI32">
        <f t="shared" si="9"/>
        <v>0</v>
      </c>
      <c r="AJ32">
        <f t="shared" si="10"/>
        <v>0</v>
      </c>
      <c r="AK32" s="16"/>
      <c r="AN32" s="47">
        <v>29</v>
      </c>
      <c r="AO32" s="47">
        <v>0.311</v>
      </c>
      <c r="AP32" s="47">
        <v>0.37</v>
      </c>
      <c r="AQ32" s="47">
        <v>0.44</v>
      </c>
      <c r="AR32" s="47">
        <v>0.487</v>
      </c>
    </row>
    <row r="33" spans="1:44" ht="15">
      <c r="A33" s="26">
        <v>27</v>
      </c>
      <c r="B33" s="25"/>
      <c r="C33" s="25"/>
      <c r="X33" s="16">
        <f t="shared" si="0"/>
        <v>0</v>
      </c>
      <c r="Y33">
        <v>27</v>
      </c>
      <c r="Z33">
        <f t="shared" si="1"/>
        <v>0</v>
      </c>
      <c r="AA33">
        <f t="shared" si="2"/>
        <v>0</v>
      </c>
      <c r="AB33">
        <f t="shared" si="3"/>
        <v>0</v>
      </c>
      <c r="AD33">
        <f t="shared" si="4"/>
        <v>0</v>
      </c>
      <c r="AE33">
        <f t="shared" si="5"/>
        <v>0</v>
      </c>
      <c r="AF33">
        <f t="shared" si="6"/>
        <v>0</v>
      </c>
      <c r="AG33">
        <f t="shared" si="7"/>
        <v>0</v>
      </c>
      <c r="AH33">
        <f t="shared" si="8"/>
        <v>0</v>
      </c>
      <c r="AI33">
        <f t="shared" si="9"/>
        <v>0</v>
      </c>
      <c r="AJ33">
        <f t="shared" si="10"/>
        <v>0</v>
      </c>
      <c r="AK33" s="16"/>
      <c r="AN33" s="48">
        <v>30</v>
      </c>
      <c r="AO33" s="48">
        <v>0.305</v>
      </c>
      <c r="AP33" s="48">
        <v>0.364</v>
      </c>
      <c r="AQ33" s="48">
        <v>0.432</v>
      </c>
      <c r="AR33" s="48">
        <v>478</v>
      </c>
    </row>
    <row r="34" spans="1:44" ht="15">
      <c r="A34" s="26">
        <v>28</v>
      </c>
      <c r="B34" s="25"/>
      <c r="C34" s="25"/>
      <c r="X34" s="16">
        <f t="shared" si="0"/>
        <v>0</v>
      </c>
      <c r="Y34">
        <v>28</v>
      </c>
      <c r="Z34">
        <f t="shared" si="1"/>
        <v>0</v>
      </c>
      <c r="AA34">
        <f t="shared" si="2"/>
        <v>0</v>
      </c>
      <c r="AB34">
        <f t="shared" si="3"/>
        <v>0</v>
      </c>
      <c r="AD34">
        <f t="shared" si="4"/>
        <v>0</v>
      </c>
      <c r="AE34">
        <f t="shared" si="5"/>
        <v>0</v>
      </c>
      <c r="AF34">
        <f t="shared" si="6"/>
        <v>0</v>
      </c>
      <c r="AG34">
        <f t="shared" si="7"/>
        <v>0</v>
      </c>
      <c r="AH34">
        <f t="shared" si="8"/>
        <v>0</v>
      </c>
      <c r="AI34">
        <f t="shared" si="9"/>
        <v>0</v>
      </c>
      <c r="AJ34">
        <f t="shared" si="10"/>
        <v>0</v>
      </c>
      <c r="AK34" s="16"/>
      <c r="AP34" s="4"/>
      <c r="AQ34" s="4"/>
      <c r="AR34">
        <f aca="true" t="shared" si="11" ref="AR34:AR60">IF(ISBLANK(B32),0,1)</f>
        <v>0</v>
      </c>
    </row>
    <row r="35" spans="1:44" ht="15">
      <c r="A35" s="26">
        <v>29</v>
      </c>
      <c r="B35" s="25"/>
      <c r="C35" s="25"/>
      <c r="X35" s="16">
        <f t="shared" si="0"/>
        <v>0</v>
      </c>
      <c r="Y35">
        <v>29</v>
      </c>
      <c r="Z35">
        <f t="shared" si="1"/>
        <v>0</v>
      </c>
      <c r="AA35">
        <f t="shared" si="2"/>
        <v>0</v>
      </c>
      <c r="AB35">
        <f t="shared" si="3"/>
        <v>0</v>
      </c>
      <c r="AD35">
        <f t="shared" si="4"/>
        <v>0</v>
      </c>
      <c r="AE35">
        <f t="shared" si="5"/>
        <v>0</v>
      </c>
      <c r="AF35">
        <f t="shared" si="6"/>
        <v>0</v>
      </c>
      <c r="AG35">
        <f t="shared" si="7"/>
        <v>0</v>
      </c>
      <c r="AH35">
        <f t="shared" si="8"/>
        <v>0</v>
      </c>
      <c r="AI35">
        <f t="shared" si="9"/>
        <v>0</v>
      </c>
      <c r="AJ35">
        <f t="shared" si="10"/>
        <v>0</v>
      </c>
      <c r="AK35" s="16"/>
      <c r="AP35" s="4"/>
      <c r="AQ35" s="4"/>
      <c r="AR35">
        <f t="shared" si="11"/>
        <v>0</v>
      </c>
    </row>
    <row r="36" spans="1:44" ht="15">
      <c r="A36" s="26">
        <v>30</v>
      </c>
      <c r="B36" s="25"/>
      <c r="C36" s="25"/>
      <c r="X36" s="16">
        <f t="shared" si="0"/>
        <v>0</v>
      </c>
      <c r="Y36">
        <v>30</v>
      </c>
      <c r="Z36">
        <f t="shared" si="1"/>
        <v>0</v>
      </c>
      <c r="AA36">
        <f t="shared" si="2"/>
        <v>0</v>
      </c>
      <c r="AB36">
        <f t="shared" si="3"/>
        <v>0</v>
      </c>
      <c r="AD36">
        <f t="shared" si="4"/>
        <v>0</v>
      </c>
      <c r="AE36">
        <f t="shared" si="5"/>
        <v>0</v>
      </c>
      <c r="AF36">
        <f t="shared" si="6"/>
        <v>0</v>
      </c>
      <c r="AG36">
        <f t="shared" si="7"/>
        <v>0</v>
      </c>
      <c r="AH36">
        <f t="shared" si="8"/>
        <v>0</v>
      </c>
      <c r="AI36">
        <f t="shared" si="9"/>
        <v>0</v>
      </c>
      <c r="AJ36">
        <f t="shared" si="10"/>
        <v>0</v>
      </c>
      <c r="AK36" s="16"/>
      <c r="AP36" s="4"/>
      <c r="AQ36" s="4"/>
      <c r="AR36">
        <f t="shared" si="11"/>
        <v>0</v>
      </c>
    </row>
    <row r="37" spans="1:44" ht="15">
      <c r="A37" s="26">
        <v>31</v>
      </c>
      <c r="B37" s="4"/>
      <c r="C37" s="4"/>
      <c r="X37" s="16">
        <f t="shared" si="0"/>
        <v>0</v>
      </c>
      <c r="Y37">
        <v>31</v>
      </c>
      <c r="Z37">
        <f t="shared" si="1"/>
        <v>0</v>
      </c>
      <c r="AA37">
        <f t="shared" si="2"/>
        <v>0</v>
      </c>
      <c r="AB37">
        <f t="shared" si="3"/>
        <v>0</v>
      </c>
      <c r="AD37">
        <f t="shared" si="4"/>
        <v>0</v>
      </c>
      <c r="AE37">
        <f t="shared" si="5"/>
        <v>0</v>
      </c>
      <c r="AF37">
        <f t="shared" si="6"/>
        <v>0</v>
      </c>
      <c r="AG37">
        <f t="shared" si="7"/>
        <v>0</v>
      </c>
      <c r="AH37">
        <f t="shared" si="8"/>
        <v>0</v>
      </c>
      <c r="AI37">
        <f t="shared" si="9"/>
        <v>0</v>
      </c>
      <c r="AJ37">
        <f t="shared" si="10"/>
        <v>0</v>
      </c>
      <c r="AK37" s="16"/>
      <c r="AP37" s="4"/>
      <c r="AQ37" s="4"/>
      <c r="AR37">
        <f t="shared" si="11"/>
        <v>0</v>
      </c>
    </row>
    <row r="38" spans="1:44" ht="15">
      <c r="A38" s="26">
        <v>32</v>
      </c>
      <c r="B38" s="4"/>
      <c r="C38" s="4"/>
      <c r="X38" s="16">
        <f t="shared" si="0"/>
        <v>0</v>
      </c>
      <c r="Y38">
        <v>32</v>
      </c>
      <c r="Z38">
        <f t="shared" si="1"/>
        <v>0</v>
      </c>
      <c r="AA38">
        <f t="shared" si="2"/>
        <v>0</v>
      </c>
      <c r="AB38">
        <f t="shared" si="3"/>
        <v>0</v>
      </c>
      <c r="AD38">
        <f t="shared" si="4"/>
        <v>0</v>
      </c>
      <c r="AE38">
        <f t="shared" si="5"/>
        <v>0</v>
      </c>
      <c r="AF38">
        <f t="shared" si="6"/>
        <v>0</v>
      </c>
      <c r="AG38">
        <f t="shared" si="7"/>
        <v>0</v>
      </c>
      <c r="AH38">
        <f t="shared" si="8"/>
        <v>0</v>
      </c>
      <c r="AI38">
        <f t="shared" si="9"/>
        <v>0</v>
      </c>
      <c r="AJ38">
        <f t="shared" si="10"/>
        <v>0</v>
      </c>
      <c r="AK38" s="16"/>
      <c r="AP38" s="4"/>
      <c r="AQ38" s="4"/>
      <c r="AR38">
        <f t="shared" si="11"/>
        <v>0</v>
      </c>
    </row>
    <row r="39" spans="1:44" ht="15">
      <c r="A39" s="26">
        <v>33</v>
      </c>
      <c r="B39" s="4"/>
      <c r="C39" s="4"/>
      <c r="X39" s="16">
        <f t="shared" si="0"/>
        <v>0</v>
      </c>
      <c r="Y39">
        <v>33</v>
      </c>
      <c r="Z39">
        <f t="shared" si="1"/>
        <v>0</v>
      </c>
      <c r="AA39">
        <f t="shared" si="2"/>
        <v>0</v>
      </c>
      <c r="AB39">
        <f t="shared" si="3"/>
        <v>0</v>
      </c>
      <c r="AD39">
        <f t="shared" si="4"/>
        <v>0</v>
      </c>
      <c r="AE39">
        <f t="shared" si="5"/>
        <v>0</v>
      </c>
      <c r="AF39">
        <f t="shared" si="6"/>
        <v>0</v>
      </c>
      <c r="AG39">
        <f t="shared" si="7"/>
        <v>0</v>
      </c>
      <c r="AH39">
        <f t="shared" si="8"/>
        <v>0</v>
      </c>
      <c r="AI39">
        <f t="shared" si="9"/>
        <v>0</v>
      </c>
      <c r="AJ39">
        <f t="shared" si="10"/>
        <v>0</v>
      </c>
      <c r="AK39" s="16"/>
      <c r="AP39" s="4"/>
      <c r="AQ39" s="4"/>
      <c r="AR39">
        <f t="shared" si="11"/>
        <v>0</v>
      </c>
    </row>
    <row r="40" spans="1:44" ht="15">
      <c r="A40" s="26">
        <v>34</v>
      </c>
      <c r="B40" s="4"/>
      <c r="C40" s="4"/>
      <c r="X40" s="16">
        <f t="shared" si="0"/>
        <v>0</v>
      </c>
      <c r="Y40">
        <v>34</v>
      </c>
      <c r="Z40">
        <f t="shared" si="1"/>
        <v>0</v>
      </c>
      <c r="AA40">
        <f t="shared" si="2"/>
        <v>0</v>
      </c>
      <c r="AB40">
        <f t="shared" si="3"/>
        <v>0</v>
      </c>
      <c r="AD40">
        <f t="shared" si="4"/>
        <v>0</v>
      </c>
      <c r="AE40">
        <f t="shared" si="5"/>
        <v>0</v>
      </c>
      <c r="AF40">
        <f t="shared" si="6"/>
        <v>0</v>
      </c>
      <c r="AG40">
        <f t="shared" si="7"/>
        <v>0</v>
      </c>
      <c r="AH40">
        <f t="shared" si="8"/>
        <v>0</v>
      </c>
      <c r="AI40">
        <f t="shared" si="9"/>
        <v>0</v>
      </c>
      <c r="AJ40">
        <f t="shared" si="10"/>
        <v>0</v>
      </c>
      <c r="AK40" s="16"/>
      <c r="AP40" s="4"/>
      <c r="AQ40" s="4"/>
      <c r="AR40">
        <f t="shared" si="11"/>
        <v>0</v>
      </c>
    </row>
    <row r="41" spans="1:44" ht="15">
      <c r="A41" s="26">
        <v>35</v>
      </c>
      <c r="B41" s="4"/>
      <c r="C41" s="4"/>
      <c r="X41" s="16">
        <f t="shared" si="0"/>
        <v>0</v>
      </c>
      <c r="Y41">
        <v>35</v>
      </c>
      <c r="Z41">
        <f t="shared" si="1"/>
        <v>0</v>
      </c>
      <c r="AA41">
        <f t="shared" si="2"/>
        <v>0</v>
      </c>
      <c r="AB41">
        <f t="shared" si="3"/>
        <v>0</v>
      </c>
      <c r="AD41">
        <f t="shared" si="4"/>
        <v>0</v>
      </c>
      <c r="AE41">
        <f t="shared" si="5"/>
        <v>0</v>
      </c>
      <c r="AF41">
        <f t="shared" si="6"/>
        <v>0</v>
      </c>
      <c r="AG41">
        <f t="shared" si="7"/>
        <v>0</v>
      </c>
      <c r="AH41">
        <f t="shared" si="8"/>
        <v>0</v>
      </c>
      <c r="AI41">
        <f t="shared" si="9"/>
        <v>0</v>
      </c>
      <c r="AJ41">
        <f t="shared" si="10"/>
        <v>0</v>
      </c>
      <c r="AK41" s="16"/>
      <c r="AP41" s="4"/>
      <c r="AQ41" s="4"/>
      <c r="AR41">
        <f t="shared" si="11"/>
        <v>0</v>
      </c>
    </row>
    <row r="42" spans="1:44" ht="15">
      <c r="A42" s="26">
        <v>36</v>
      </c>
      <c r="B42" s="4"/>
      <c r="C42" s="4"/>
      <c r="X42" s="16">
        <f t="shared" si="0"/>
        <v>0</v>
      </c>
      <c r="Y42">
        <v>36</v>
      </c>
      <c r="Z42">
        <f t="shared" si="1"/>
        <v>0</v>
      </c>
      <c r="AA42">
        <f t="shared" si="2"/>
        <v>0</v>
      </c>
      <c r="AB42">
        <f t="shared" si="3"/>
        <v>0</v>
      </c>
      <c r="AD42">
        <f t="shared" si="4"/>
        <v>0</v>
      </c>
      <c r="AE42">
        <f t="shared" si="5"/>
        <v>0</v>
      </c>
      <c r="AF42">
        <f t="shared" si="6"/>
        <v>0</v>
      </c>
      <c r="AG42">
        <f t="shared" si="7"/>
        <v>0</v>
      </c>
      <c r="AH42">
        <f t="shared" si="8"/>
        <v>0</v>
      </c>
      <c r="AI42">
        <f t="shared" si="9"/>
        <v>0</v>
      </c>
      <c r="AJ42">
        <f t="shared" si="10"/>
        <v>0</v>
      </c>
      <c r="AK42" s="16"/>
      <c r="AP42" s="4"/>
      <c r="AQ42" s="4"/>
      <c r="AR42">
        <f t="shared" si="11"/>
        <v>0</v>
      </c>
    </row>
    <row r="43" spans="1:44" ht="15">
      <c r="A43" s="26">
        <v>37</v>
      </c>
      <c r="B43" s="4"/>
      <c r="C43" s="4"/>
      <c r="X43" s="16">
        <f t="shared" si="0"/>
        <v>0</v>
      </c>
      <c r="Y43">
        <v>37</v>
      </c>
      <c r="Z43">
        <f t="shared" si="1"/>
        <v>0</v>
      </c>
      <c r="AA43">
        <f t="shared" si="2"/>
        <v>0</v>
      </c>
      <c r="AB43">
        <f t="shared" si="3"/>
        <v>0</v>
      </c>
      <c r="AD43">
        <f t="shared" si="4"/>
        <v>0</v>
      </c>
      <c r="AE43">
        <f t="shared" si="5"/>
        <v>0</v>
      </c>
      <c r="AF43">
        <f t="shared" si="6"/>
        <v>0</v>
      </c>
      <c r="AG43">
        <f t="shared" si="7"/>
        <v>0</v>
      </c>
      <c r="AH43">
        <f t="shared" si="8"/>
        <v>0</v>
      </c>
      <c r="AI43">
        <f t="shared" si="9"/>
        <v>0</v>
      </c>
      <c r="AJ43">
        <f t="shared" si="10"/>
        <v>0</v>
      </c>
      <c r="AK43" s="16"/>
      <c r="AP43" s="4"/>
      <c r="AQ43" s="4"/>
      <c r="AR43">
        <f t="shared" si="11"/>
        <v>0</v>
      </c>
    </row>
    <row r="44" spans="1:44" ht="15">
      <c r="A44" s="26">
        <v>38</v>
      </c>
      <c r="B44" s="4"/>
      <c r="C44" s="4"/>
      <c r="X44" s="16">
        <f t="shared" si="0"/>
        <v>0</v>
      </c>
      <c r="Y44">
        <v>38</v>
      </c>
      <c r="Z44">
        <f t="shared" si="1"/>
        <v>0</v>
      </c>
      <c r="AA44">
        <f t="shared" si="2"/>
        <v>0</v>
      </c>
      <c r="AB44">
        <f t="shared" si="3"/>
        <v>0</v>
      </c>
      <c r="AD44">
        <f t="shared" si="4"/>
        <v>0</v>
      </c>
      <c r="AE44">
        <f t="shared" si="5"/>
        <v>0</v>
      </c>
      <c r="AF44">
        <f t="shared" si="6"/>
        <v>0</v>
      </c>
      <c r="AG44">
        <f t="shared" si="7"/>
        <v>0</v>
      </c>
      <c r="AH44">
        <f t="shared" si="8"/>
        <v>0</v>
      </c>
      <c r="AI44">
        <f t="shared" si="9"/>
        <v>0</v>
      </c>
      <c r="AJ44">
        <f t="shared" si="10"/>
        <v>0</v>
      </c>
      <c r="AK44" s="16"/>
      <c r="AP44" s="4"/>
      <c r="AQ44" s="4"/>
      <c r="AR44">
        <f t="shared" si="11"/>
        <v>0</v>
      </c>
    </row>
    <row r="45" spans="1:44" ht="15">
      <c r="A45" s="26">
        <v>39</v>
      </c>
      <c r="B45" s="4"/>
      <c r="C45" s="4"/>
      <c r="X45" s="16">
        <f t="shared" si="0"/>
        <v>0</v>
      </c>
      <c r="Y45">
        <v>39</v>
      </c>
      <c r="Z45">
        <f t="shared" si="1"/>
        <v>0</v>
      </c>
      <c r="AA45">
        <f t="shared" si="2"/>
        <v>0</v>
      </c>
      <c r="AB45">
        <f t="shared" si="3"/>
        <v>0</v>
      </c>
      <c r="AD45">
        <f t="shared" si="4"/>
        <v>0</v>
      </c>
      <c r="AE45">
        <f t="shared" si="5"/>
        <v>0</v>
      </c>
      <c r="AF45">
        <f t="shared" si="6"/>
        <v>0</v>
      </c>
      <c r="AG45">
        <f t="shared" si="7"/>
        <v>0</v>
      </c>
      <c r="AH45">
        <f t="shared" si="8"/>
        <v>0</v>
      </c>
      <c r="AI45">
        <f t="shared" si="9"/>
        <v>0</v>
      </c>
      <c r="AJ45">
        <f t="shared" si="10"/>
        <v>0</v>
      </c>
      <c r="AK45" s="16"/>
      <c r="AP45" s="4"/>
      <c r="AQ45" s="4"/>
      <c r="AR45">
        <f t="shared" si="11"/>
        <v>0</v>
      </c>
    </row>
    <row r="46" spans="1:44" ht="15">
      <c r="A46" s="26">
        <v>40</v>
      </c>
      <c r="B46" s="4"/>
      <c r="C46" s="4"/>
      <c r="X46" s="16">
        <f t="shared" si="0"/>
        <v>0</v>
      </c>
      <c r="Y46">
        <v>40</v>
      </c>
      <c r="Z46">
        <f t="shared" si="1"/>
        <v>0</v>
      </c>
      <c r="AA46">
        <f t="shared" si="2"/>
        <v>0</v>
      </c>
      <c r="AB46">
        <f t="shared" si="3"/>
        <v>0</v>
      </c>
      <c r="AD46">
        <f t="shared" si="4"/>
        <v>0</v>
      </c>
      <c r="AE46">
        <f t="shared" si="5"/>
        <v>0</v>
      </c>
      <c r="AF46">
        <f t="shared" si="6"/>
        <v>0</v>
      </c>
      <c r="AG46">
        <f t="shared" si="7"/>
        <v>0</v>
      </c>
      <c r="AH46">
        <f t="shared" si="8"/>
        <v>0</v>
      </c>
      <c r="AI46">
        <f t="shared" si="9"/>
        <v>0</v>
      </c>
      <c r="AJ46">
        <f t="shared" si="10"/>
        <v>0</v>
      </c>
      <c r="AK46" s="16"/>
      <c r="AP46" s="4"/>
      <c r="AQ46" s="4"/>
      <c r="AR46">
        <f t="shared" si="11"/>
        <v>0</v>
      </c>
    </row>
    <row r="47" spans="1:44" ht="15">
      <c r="A47" s="26">
        <v>41</v>
      </c>
      <c r="B47" s="4"/>
      <c r="C47" s="4"/>
      <c r="X47" s="16">
        <f t="shared" si="0"/>
        <v>0</v>
      </c>
      <c r="Y47">
        <v>41</v>
      </c>
      <c r="Z47">
        <f t="shared" si="1"/>
        <v>0</v>
      </c>
      <c r="AA47">
        <f t="shared" si="2"/>
        <v>0</v>
      </c>
      <c r="AB47">
        <f t="shared" si="3"/>
        <v>0</v>
      </c>
      <c r="AD47">
        <f t="shared" si="4"/>
        <v>0</v>
      </c>
      <c r="AE47">
        <f t="shared" si="5"/>
        <v>0</v>
      </c>
      <c r="AF47">
        <f t="shared" si="6"/>
        <v>0</v>
      </c>
      <c r="AG47">
        <f t="shared" si="7"/>
        <v>0</v>
      </c>
      <c r="AH47">
        <f t="shared" si="8"/>
        <v>0</v>
      </c>
      <c r="AI47">
        <f t="shared" si="9"/>
        <v>0</v>
      </c>
      <c r="AJ47">
        <f t="shared" si="10"/>
        <v>0</v>
      </c>
      <c r="AK47" s="16"/>
      <c r="AP47" s="4"/>
      <c r="AQ47" s="4"/>
      <c r="AR47">
        <f t="shared" si="11"/>
        <v>0</v>
      </c>
    </row>
    <row r="48" spans="1:44" ht="15">
      <c r="A48" s="26">
        <v>42</v>
      </c>
      <c r="B48" s="4"/>
      <c r="C48" s="4"/>
      <c r="X48" s="16">
        <f t="shared" si="0"/>
        <v>0</v>
      </c>
      <c r="Y48">
        <v>42</v>
      </c>
      <c r="Z48">
        <f t="shared" si="1"/>
        <v>0</v>
      </c>
      <c r="AA48">
        <f t="shared" si="2"/>
        <v>0</v>
      </c>
      <c r="AB48">
        <f t="shared" si="3"/>
        <v>0</v>
      </c>
      <c r="AD48">
        <f t="shared" si="4"/>
        <v>0</v>
      </c>
      <c r="AE48">
        <f t="shared" si="5"/>
        <v>0</v>
      </c>
      <c r="AF48">
        <f t="shared" si="6"/>
        <v>0</v>
      </c>
      <c r="AG48">
        <f t="shared" si="7"/>
        <v>0</v>
      </c>
      <c r="AH48">
        <f t="shared" si="8"/>
        <v>0</v>
      </c>
      <c r="AI48">
        <f t="shared" si="9"/>
        <v>0</v>
      </c>
      <c r="AJ48">
        <f t="shared" si="10"/>
        <v>0</v>
      </c>
      <c r="AK48" s="16"/>
      <c r="AP48" s="4"/>
      <c r="AQ48" s="4"/>
      <c r="AR48">
        <f t="shared" si="11"/>
        <v>0</v>
      </c>
    </row>
    <row r="49" spans="1:44" ht="15">
      <c r="A49" s="26">
        <v>43</v>
      </c>
      <c r="B49" s="4"/>
      <c r="C49" s="4"/>
      <c r="X49" s="16">
        <f t="shared" si="0"/>
        <v>0</v>
      </c>
      <c r="Y49">
        <v>43</v>
      </c>
      <c r="Z49">
        <f t="shared" si="1"/>
        <v>0</v>
      </c>
      <c r="AA49">
        <f t="shared" si="2"/>
        <v>0</v>
      </c>
      <c r="AB49">
        <f t="shared" si="3"/>
        <v>0</v>
      </c>
      <c r="AD49">
        <f t="shared" si="4"/>
        <v>0</v>
      </c>
      <c r="AE49">
        <f t="shared" si="5"/>
        <v>0</v>
      </c>
      <c r="AF49">
        <f t="shared" si="6"/>
        <v>0</v>
      </c>
      <c r="AG49">
        <f t="shared" si="7"/>
        <v>0</v>
      </c>
      <c r="AH49">
        <f t="shared" si="8"/>
        <v>0</v>
      </c>
      <c r="AI49">
        <f t="shared" si="9"/>
        <v>0</v>
      </c>
      <c r="AJ49">
        <f t="shared" si="10"/>
        <v>0</v>
      </c>
      <c r="AK49" s="16"/>
      <c r="AP49" s="4"/>
      <c r="AQ49" s="4"/>
      <c r="AR49">
        <f t="shared" si="11"/>
        <v>0</v>
      </c>
    </row>
    <row r="50" spans="1:44" ht="15">
      <c r="A50" s="26">
        <v>44</v>
      </c>
      <c r="B50" s="4"/>
      <c r="C50" s="4"/>
      <c r="X50" s="16">
        <f t="shared" si="0"/>
        <v>0</v>
      </c>
      <c r="Y50">
        <v>44</v>
      </c>
      <c r="Z50">
        <f t="shared" si="1"/>
        <v>0</v>
      </c>
      <c r="AA50">
        <f t="shared" si="2"/>
        <v>0</v>
      </c>
      <c r="AB50">
        <f t="shared" si="3"/>
        <v>0</v>
      </c>
      <c r="AD50">
        <f t="shared" si="4"/>
        <v>0</v>
      </c>
      <c r="AE50">
        <f t="shared" si="5"/>
        <v>0</v>
      </c>
      <c r="AF50">
        <f t="shared" si="6"/>
        <v>0</v>
      </c>
      <c r="AG50">
        <f t="shared" si="7"/>
        <v>0</v>
      </c>
      <c r="AH50">
        <f t="shared" si="8"/>
        <v>0</v>
      </c>
      <c r="AI50">
        <f t="shared" si="9"/>
        <v>0</v>
      </c>
      <c r="AJ50">
        <f t="shared" si="10"/>
        <v>0</v>
      </c>
      <c r="AK50" s="16"/>
      <c r="AP50" s="4"/>
      <c r="AQ50" s="4"/>
      <c r="AR50">
        <f t="shared" si="11"/>
        <v>0</v>
      </c>
    </row>
    <row r="51" spans="1:44" ht="15">
      <c r="A51" s="26">
        <v>45</v>
      </c>
      <c r="B51" s="4"/>
      <c r="C51" s="4"/>
      <c r="X51" s="16">
        <f t="shared" si="0"/>
        <v>0</v>
      </c>
      <c r="Y51">
        <v>45</v>
      </c>
      <c r="Z51">
        <f t="shared" si="1"/>
        <v>0</v>
      </c>
      <c r="AA51">
        <f t="shared" si="2"/>
        <v>0</v>
      </c>
      <c r="AB51">
        <f t="shared" si="3"/>
        <v>0</v>
      </c>
      <c r="AD51">
        <f t="shared" si="4"/>
        <v>0</v>
      </c>
      <c r="AE51">
        <f t="shared" si="5"/>
        <v>0</v>
      </c>
      <c r="AF51">
        <f t="shared" si="6"/>
        <v>0</v>
      </c>
      <c r="AG51">
        <f t="shared" si="7"/>
        <v>0</v>
      </c>
      <c r="AH51">
        <f t="shared" si="8"/>
        <v>0</v>
      </c>
      <c r="AI51">
        <f t="shared" si="9"/>
        <v>0</v>
      </c>
      <c r="AJ51">
        <f t="shared" si="10"/>
        <v>0</v>
      </c>
      <c r="AK51" s="16"/>
      <c r="AP51" s="4"/>
      <c r="AQ51" s="4"/>
      <c r="AR51">
        <f t="shared" si="11"/>
        <v>0</v>
      </c>
    </row>
    <row r="52" spans="1:44" ht="15">
      <c r="A52" s="26">
        <v>46</v>
      </c>
      <c r="B52" s="4"/>
      <c r="C52" s="4"/>
      <c r="X52" s="16">
        <f t="shared" si="0"/>
        <v>0</v>
      </c>
      <c r="Y52">
        <v>46</v>
      </c>
      <c r="Z52">
        <f t="shared" si="1"/>
        <v>0</v>
      </c>
      <c r="AA52">
        <f t="shared" si="2"/>
        <v>0</v>
      </c>
      <c r="AB52">
        <f t="shared" si="3"/>
        <v>0</v>
      </c>
      <c r="AD52">
        <f t="shared" si="4"/>
        <v>0</v>
      </c>
      <c r="AE52">
        <f t="shared" si="5"/>
        <v>0</v>
      </c>
      <c r="AF52">
        <f t="shared" si="6"/>
        <v>0</v>
      </c>
      <c r="AG52">
        <f t="shared" si="7"/>
        <v>0</v>
      </c>
      <c r="AH52">
        <f t="shared" si="8"/>
        <v>0</v>
      </c>
      <c r="AI52">
        <f t="shared" si="9"/>
        <v>0</v>
      </c>
      <c r="AJ52">
        <f t="shared" si="10"/>
        <v>0</v>
      </c>
      <c r="AK52" s="16"/>
      <c r="AP52" s="4"/>
      <c r="AQ52" s="4"/>
      <c r="AR52">
        <f t="shared" si="11"/>
        <v>0</v>
      </c>
    </row>
    <row r="53" spans="1:44" ht="15">
      <c r="A53" s="26">
        <v>47</v>
      </c>
      <c r="B53" s="4"/>
      <c r="C53" s="4"/>
      <c r="X53" s="16">
        <f t="shared" si="0"/>
        <v>0</v>
      </c>
      <c r="Y53">
        <v>47</v>
      </c>
      <c r="Z53">
        <f t="shared" si="1"/>
        <v>0</v>
      </c>
      <c r="AA53">
        <f t="shared" si="2"/>
        <v>0</v>
      </c>
      <c r="AB53">
        <f t="shared" si="3"/>
        <v>0</v>
      </c>
      <c r="AD53">
        <f t="shared" si="4"/>
        <v>0</v>
      </c>
      <c r="AE53">
        <f t="shared" si="5"/>
        <v>0</v>
      </c>
      <c r="AF53">
        <f t="shared" si="6"/>
        <v>0</v>
      </c>
      <c r="AG53">
        <f t="shared" si="7"/>
        <v>0</v>
      </c>
      <c r="AH53">
        <f t="shared" si="8"/>
        <v>0</v>
      </c>
      <c r="AI53">
        <f t="shared" si="9"/>
        <v>0</v>
      </c>
      <c r="AJ53">
        <f t="shared" si="10"/>
        <v>0</v>
      </c>
      <c r="AK53" s="16"/>
      <c r="AP53" s="4"/>
      <c r="AQ53" s="4"/>
      <c r="AR53">
        <f t="shared" si="11"/>
        <v>0</v>
      </c>
    </row>
    <row r="54" spans="1:44" ht="15">
      <c r="A54" s="26">
        <v>48</v>
      </c>
      <c r="B54" s="4"/>
      <c r="C54" s="4"/>
      <c r="X54" s="16">
        <f t="shared" si="0"/>
        <v>0</v>
      </c>
      <c r="Y54">
        <v>48</v>
      </c>
      <c r="Z54">
        <f t="shared" si="1"/>
        <v>0</v>
      </c>
      <c r="AA54">
        <f t="shared" si="2"/>
        <v>0</v>
      </c>
      <c r="AB54">
        <f t="shared" si="3"/>
        <v>0</v>
      </c>
      <c r="AD54">
        <f t="shared" si="4"/>
        <v>0</v>
      </c>
      <c r="AE54">
        <f t="shared" si="5"/>
        <v>0</v>
      </c>
      <c r="AF54">
        <f t="shared" si="6"/>
        <v>0</v>
      </c>
      <c r="AG54">
        <f t="shared" si="7"/>
        <v>0</v>
      </c>
      <c r="AH54">
        <f t="shared" si="8"/>
        <v>0</v>
      </c>
      <c r="AI54">
        <f t="shared" si="9"/>
        <v>0</v>
      </c>
      <c r="AJ54">
        <f t="shared" si="10"/>
        <v>0</v>
      </c>
      <c r="AK54" s="16"/>
      <c r="AP54" s="4"/>
      <c r="AQ54" s="4"/>
      <c r="AR54">
        <f t="shared" si="11"/>
        <v>0</v>
      </c>
    </row>
    <row r="55" spans="1:44" ht="15">
      <c r="A55" s="26">
        <v>49</v>
      </c>
      <c r="B55" s="4"/>
      <c r="C55" s="4"/>
      <c r="X55" s="16">
        <f t="shared" si="0"/>
        <v>0</v>
      </c>
      <c r="Y55">
        <v>49</v>
      </c>
      <c r="Z55">
        <f t="shared" si="1"/>
        <v>0</v>
      </c>
      <c r="AA55">
        <f t="shared" si="2"/>
        <v>0</v>
      </c>
      <c r="AB55">
        <f t="shared" si="3"/>
        <v>0</v>
      </c>
      <c r="AD55">
        <f t="shared" si="4"/>
        <v>0</v>
      </c>
      <c r="AE55">
        <f t="shared" si="5"/>
        <v>0</v>
      </c>
      <c r="AF55">
        <f t="shared" si="6"/>
        <v>0</v>
      </c>
      <c r="AG55">
        <f t="shared" si="7"/>
        <v>0</v>
      </c>
      <c r="AH55">
        <f t="shared" si="8"/>
        <v>0</v>
      </c>
      <c r="AI55">
        <f t="shared" si="9"/>
        <v>0</v>
      </c>
      <c r="AJ55">
        <f t="shared" si="10"/>
        <v>0</v>
      </c>
      <c r="AK55" s="16"/>
      <c r="AP55" s="4"/>
      <c r="AQ55" s="4"/>
      <c r="AR55">
        <f t="shared" si="11"/>
        <v>0</v>
      </c>
    </row>
    <row r="56" spans="1:44" ht="15.75" thickBot="1">
      <c r="A56" s="26">
        <v>50</v>
      </c>
      <c r="B56" s="4"/>
      <c r="C56" s="4"/>
      <c r="X56" s="16">
        <f t="shared" si="0"/>
        <v>0</v>
      </c>
      <c r="Y56">
        <v>50</v>
      </c>
      <c r="Z56">
        <f t="shared" si="1"/>
        <v>0</v>
      </c>
      <c r="AA56">
        <f t="shared" si="2"/>
        <v>0</v>
      </c>
      <c r="AB56">
        <f t="shared" si="3"/>
        <v>0</v>
      </c>
      <c r="AD56">
        <f t="shared" si="4"/>
        <v>0</v>
      </c>
      <c r="AE56">
        <f t="shared" si="5"/>
        <v>0</v>
      </c>
      <c r="AF56">
        <f t="shared" si="6"/>
        <v>0</v>
      </c>
      <c r="AG56">
        <f t="shared" si="7"/>
        <v>0</v>
      </c>
      <c r="AH56">
        <f t="shared" si="8"/>
        <v>0</v>
      </c>
      <c r="AI56">
        <f t="shared" si="9"/>
        <v>0</v>
      </c>
      <c r="AJ56">
        <f t="shared" si="10"/>
        <v>0</v>
      </c>
      <c r="AK56" s="16"/>
      <c r="AP56" s="4"/>
      <c r="AQ56" s="4"/>
      <c r="AR56">
        <f t="shared" si="11"/>
        <v>0</v>
      </c>
    </row>
    <row r="57" spans="2:44" ht="15.75" thickBot="1">
      <c r="B57" s="16">
        <f>SUM(B7:B56)</f>
        <v>48</v>
      </c>
      <c r="C57" s="16">
        <f>SUM(C7:C56)</f>
        <v>132</v>
      </c>
      <c r="X57" s="16">
        <f>SUM(X7:X56)</f>
        <v>10</v>
      </c>
      <c r="AC57" s="16"/>
      <c r="AI57">
        <f>SUM(AI7:AI56)</f>
        <v>0</v>
      </c>
      <c r="AJ57">
        <f>SUM(AJ7:AJ56)</f>
        <v>4</v>
      </c>
      <c r="AK57" s="16"/>
      <c r="AP57" s="21"/>
      <c r="AQ57" s="22"/>
      <c r="AR57">
        <f t="shared" si="11"/>
        <v>0</v>
      </c>
    </row>
    <row r="58" spans="37:44" ht="15">
      <c r="AK58" s="16"/>
      <c r="AR58">
        <f t="shared" si="11"/>
        <v>0</v>
      </c>
    </row>
    <row r="59" spans="37:44" ht="15">
      <c r="AK59" s="16"/>
      <c r="AR59">
        <f t="shared" si="11"/>
        <v>1</v>
      </c>
    </row>
    <row r="60" spans="37:44" ht="15">
      <c r="AK60" s="16"/>
      <c r="AR60">
        <f t="shared" si="11"/>
        <v>0</v>
      </c>
    </row>
    <row r="61" spans="37:44" ht="15">
      <c r="AK61" s="16"/>
      <c r="AR61">
        <f>SUM(AR11:AR60)</f>
        <v>493.144</v>
      </c>
    </row>
    <row r="62" ht="15">
      <c r="AK62" s="16"/>
    </row>
    <row r="63" ht="15">
      <c r="AK63" s="16"/>
    </row>
    <row r="64" ht="15">
      <c r="AK64" s="16"/>
    </row>
    <row r="65" ht="15">
      <c r="AK65" s="16"/>
    </row>
    <row r="66" ht="15">
      <c r="AK66" s="16"/>
    </row>
    <row r="67" ht="15">
      <c r="AK67" s="16"/>
    </row>
    <row r="68" ht="15">
      <c r="AK68" s="16"/>
    </row>
    <row r="69" ht="15">
      <c r="AK69" s="16"/>
    </row>
    <row r="70" ht="15">
      <c r="AK70" s="16"/>
    </row>
    <row r="71" ht="15">
      <c r="AK71" s="16"/>
    </row>
    <row r="72" ht="15">
      <c r="AK72" s="16"/>
    </row>
    <row r="73" ht="15">
      <c r="AK73" s="16"/>
    </row>
    <row r="74" ht="15">
      <c r="AK74" s="16"/>
    </row>
    <row r="75" ht="15">
      <c r="AK75" s="16"/>
    </row>
    <row r="76" ht="15">
      <c r="AK76" s="16"/>
    </row>
    <row r="77" ht="15">
      <c r="AK77" s="16"/>
    </row>
    <row r="78" ht="15">
      <c r="AK78" s="16"/>
    </row>
    <row r="79" ht="15">
      <c r="AK79" s="16"/>
    </row>
    <row r="80" ht="15">
      <c r="AK80" s="16"/>
    </row>
    <row r="81" ht="15">
      <c r="AK81" s="16"/>
    </row>
    <row r="82" ht="15">
      <c r="AK82" s="16"/>
    </row>
    <row r="83" ht="15">
      <c r="AK83" s="16"/>
    </row>
    <row r="84" ht="15">
      <c r="AK84" s="16"/>
    </row>
    <row r="85" ht="15">
      <c r="AK85" s="16"/>
    </row>
    <row r="86" ht="15">
      <c r="AK86" s="16"/>
    </row>
    <row r="87" ht="15">
      <c r="AK87" s="16"/>
    </row>
    <row r="88" ht="15">
      <c r="AK88" s="16"/>
    </row>
    <row r="89" ht="15">
      <c r="AK89" s="16"/>
    </row>
    <row r="90" ht="15">
      <c r="AK90" s="16"/>
    </row>
    <row r="91" ht="15">
      <c r="AK91" s="16"/>
    </row>
    <row r="92" ht="15">
      <c r="AK92" s="16"/>
    </row>
    <row r="93" ht="15">
      <c r="AK93" s="16"/>
    </row>
    <row r="94" ht="15">
      <c r="AK94" s="16"/>
    </row>
    <row r="95" ht="15">
      <c r="AK95" s="16"/>
    </row>
    <row r="96" ht="15">
      <c r="AK96" s="16"/>
    </row>
    <row r="97" ht="15">
      <c r="AK97" s="16"/>
    </row>
    <row r="98" ht="15">
      <c r="AK98" s="16"/>
    </row>
    <row r="99" ht="15">
      <c r="AK99" s="16"/>
    </row>
    <row r="100" ht="15">
      <c r="AK100" s="16"/>
    </row>
    <row r="101" ht="15">
      <c r="AK101" s="16"/>
    </row>
    <row r="102" ht="15">
      <c r="AK102" s="16"/>
    </row>
    <row r="103" ht="15">
      <c r="AK103" s="16"/>
    </row>
    <row r="104" ht="15">
      <c r="AK104" s="16"/>
    </row>
    <row r="105" ht="15">
      <c r="AK105" s="16"/>
    </row>
  </sheetData>
  <sheetProtection/>
  <mergeCells count="1">
    <mergeCell ref="AT6:AV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user1</cp:lastModifiedBy>
  <dcterms:created xsi:type="dcterms:W3CDTF">2009-12-12T18:46:58Z</dcterms:created>
  <dcterms:modified xsi:type="dcterms:W3CDTF">2011-02-11T12:27:47Z</dcterms:modified>
  <cp:category/>
  <cp:version/>
  <cp:contentType/>
  <cp:contentStatus/>
</cp:coreProperties>
</file>